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3445B050-4AE2-4FBC-A7CF-E2469AB0F2B3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C19" i="4" s="1"/>
  <c r="AB19" i="4"/>
  <c r="L44" i="4"/>
  <c r="L43" i="4"/>
  <c r="M43" i="4"/>
  <c r="N43" i="4"/>
  <c r="L32" i="4"/>
  <c r="L31" i="4"/>
  <c r="M31" i="4"/>
  <c r="N31" i="4"/>
  <c r="L20" i="4"/>
  <c r="L19" i="4"/>
  <c r="M19" i="4"/>
  <c r="N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C19" i="17" s="1"/>
  <c r="AB19" i="17"/>
  <c r="L44" i="17"/>
  <c r="L43" i="17"/>
  <c r="M43" i="17"/>
  <c r="N43" i="17"/>
  <c r="L32" i="17"/>
  <c r="L31" i="17"/>
  <c r="M31" i="17"/>
  <c r="N31" i="17"/>
  <c r="L20" i="17"/>
  <c r="L19" i="17"/>
  <c r="M19" i="17"/>
  <c r="N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M19" i="16"/>
  <c r="N19" i="16" s="1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 s="1"/>
  <c r="L44" i="15"/>
  <c r="L43" i="15"/>
  <c r="M43" i="15"/>
  <c r="N43" i="15"/>
  <c r="L32" i="15"/>
  <c r="L31" i="15"/>
  <c r="M31" i="15"/>
  <c r="N31" i="15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 s="1"/>
  <c r="AA32" i="14"/>
  <c r="AA31" i="14"/>
  <c r="AB31" i="14"/>
  <c r="AC31" i="14"/>
  <c r="AA20" i="14"/>
  <c r="AA19" i="14"/>
  <c r="AB19" i="14"/>
  <c r="AC19" i="14" s="1"/>
  <c r="L44" i="14"/>
  <c r="L43" i="14"/>
  <c r="M43" i="14"/>
  <c r="N43" i="14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C31" i="10" s="1"/>
  <c r="AB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 s="1"/>
  <c r="AA32" i="6"/>
  <c r="AA31" i="6"/>
  <c r="AB31" i="6"/>
  <c r="AC31" i="6"/>
  <c r="AA20" i="6"/>
  <c r="AA19" i="6"/>
  <c r="AB19" i="6"/>
  <c r="AC19" i="6" s="1"/>
  <c r="L44" i="6"/>
  <c r="L43" i="6"/>
  <c r="M43" i="6"/>
  <c r="N43" i="6"/>
  <c r="L32" i="6"/>
  <c r="L31" i="6"/>
  <c r="M31" i="6"/>
  <c r="N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C19" i="12" s="1"/>
  <c r="AB19" i="12"/>
  <c r="L44" i="12"/>
  <c r="L43" i="12"/>
  <c r="M43" i="12"/>
  <c r="N43" i="12"/>
  <c r="L32" i="12"/>
  <c r="L31" i="12"/>
  <c r="M31" i="12"/>
  <c r="N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 s="1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 s="1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B31" i="7"/>
  <c r="AC31" i="7"/>
  <c r="AA20" i="7"/>
  <c r="AA19" i="7"/>
  <c r="AB19" i="7"/>
  <c r="AC19" i="7"/>
  <c r="L44" i="7"/>
  <c r="L43" i="7"/>
  <c r="N43" i="7" s="1"/>
  <c r="M43" i="7"/>
  <c r="L32" i="7"/>
  <c r="L31" i="7"/>
  <c r="N31" i="7" s="1"/>
  <c r="M31" i="7"/>
  <c r="L20" i="7"/>
  <c r="L19" i="7"/>
  <c r="M19" i="7"/>
  <c r="N19" i="7" s="1"/>
  <c r="AN17" i="16"/>
  <c r="AB18" i="17"/>
  <c r="AA18" i="17"/>
  <c r="AB17" i="17"/>
  <c r="AA17" i="17"/>
  <c r="AB16" i="17"/>
  <c r="AA16" i="17"/>
  <c r="AB15" i="17"/>
  <c r="AA15" i="17"/>
  <c r="AC15" i="17" s="1"/>
  <c r="U44" i="8"/>
  <c r="Q44" i="8"/>
  <c r="AN43" i="8"/>
  <c r="Z43" i="8"/>
  <c r="Y43" i="8"/>
  <c r="Y44" i="8" s="1"/>
  <c r="X43" i="8"/>
  <c r="W43" i="8"/>
  <c r="W44" i="8" s="1"/>
  <c r="V43" i="8"/>
  <c r="U43" i="8"/>
  <c r="T43" i="8"/>
  <c r="S43" i="8"/>
  <c r="R43" i="8"/>
  <c r="Q43" i="8"/>
  <c r="K43" i="8"/>
  <c r="AO43" i="8" s="1"/>
  <c r="J43" i="8"/>
  <c r="J44" i="8" s="1"/>
  <c r="I43" i="8"/>
  <c r="AM43" i="8" s="1"/>
  <c r="H43" i="8"/>
  <c r="H44" i="8" s="1"/>
  <c r="G43" i="8"/>
  <c r="AK43" i="8" s="1"/>
  <c r="F43" i="8"/>
  <c r="AJ43" i="8" s="1"/>
  <c r="E43" i="8"/>
  <c r="AI43" i="8" s="1"/>
  <c r="D43" i="8"/>
  <c r="AH43" i="8" s="1"/>
  <c r="C43" i="8"/>
  <c r="AG43" i="8" s="1"/>
  <c r="B43" i="8"/>
  <c r="B44" i="8" s="1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C41" i="8"/>
  <c r="AB41" i="8"/>
  <c r="AA41" i="8"/>
  <c r="M41" i="8"/>
  <c r="AQ41" i="8" s="1"/>
  <c r="L41" i="8"/>
  <c r="AP41" i="8" s="1"/>
  <c r="AQ40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N40" i="8" s="1"/>
  <c r="AR40" i="8" s="1"/>
  <c r="AO39" i="8"/>
  <c r="AN39" i="8"/>
  <c r="AM39" i="8"/>
  <c r="AL39" i="8"/>
  <c r="AK39" i="8"/>
  <c r="AJ39" i="8"/>
  <c r="AI39" i="8"/>
  <c r="AH39" i="8"/>
  <c r="AG39" i="8"/>
  <c r="AF39" i="8"/>
  <c r="AB39" i="8"/>
  <c r="AA39" i="8"/>
  <c r="AC39" i="8" s="1"/>
  <c r="M39" i="8"/>
  <c r="AQ39" i="8" s="1"/>
  <c r="L39" i="8"/>
  <c r="AN32" i="8"/>
  <c r="Q32" i="8"/>
  <c r="J32" i="8"/>
  <c r="Z31" i="8"/>
  <c r="Y31" i="8"/>
  <c r="Y32" i="8" s="1"/>
  <c r="X31" i="8"/>
  <c r="W31" i="8"/>
  <c r="W32" i="8" s="1"/>
  <c r="V31" i="8"/>
  <c r="U31" i="8"/>
  <c r="U32" i="8" s="1"/>
  <c r="T31" i="8"/>
  <c r="S31" i="8"/>
  <c r="S32" i="8" s="1"/>
  <c r="R31" i="8"/>
  <c r="Q31" i="8"/>
  <c r="K31" i="8"/>
  <c r="AO31" i="8" s="1"/>
  <c r="J31" i="8"/>
  <c r="AN31" i="8" s="1"/>
  <c r="I31" i="8"/>
  <c r="AM31" i="8" s="1"/>
  <c r="H31" i="8"/>
  <c r="H32" i="8" s="1"/>
  <c r="G31" i="8"/>
  <c r="AK31" i="8" s="1"/>
  <c r="F31" i="8"/>
  <c r="F32" i="8" s="1"/>
  <c r="E31" i="8"/>
  <c r="AI31" i="8" s="1"/>
  <c r="D31" i="8"/>
  <c r="AH31" i="8" s="1"/>
  <c r="C31" i="8"/>
  <c r="AG31" i="8" s="1"/>
  <c r="B31" i="8"/>
  <c r="B32" i="8" s="1"/>
  <c r="AO30" i="8"/>
  <c r="AN30" i="8"/>
  <c r="AM30" i="8"/>
  <c r="AL30" i="8"/>
  <c r="AK30" i="8"/>
  <c r="AJ30" i="8"/>
  <c r="AI30" i="8"/>
  <c r="AH30" i="8"/>
  <c r="AG30" i="8"/>
  <c r="AF30" i="8"/>
  <c r="AB30" i="8"/>
  <c r="AA30" i="8"/>
  <c r="AC30" i="8" s="1"/>
  <c r="M30" i="8"/>
  <c r="L30" i="8"/>
  <c r="AR29" i="8"/>
  <c r="AP29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AC29" i="8" s="1"/>
  <c r="M29" i="8"/>
  <c r="AQ29" i="8" s="1"/>
  <c r="L29" i="8"/>
  <c r="N29" i="8" s="1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C27" i="8"/>
  <c r="AB27" i="8"/>
  <c r="AA27" i="8"/>
  <c r="M27" i="8"/>
  <c r="AQ27" i="8" s="1"/>
  <c r="L27" i="8"/>
  <c r="AP27" i="8" s="1"/>
  <c r="AN20" i="8"/>
  <c r="J20" i="8"/>
  <c r="Z19" i="8"/>
  <c r="Y19" i="8"/>
  <c r="Y20" i="8" s="1"/>
  <c r="X19" i="8"/>
  <c r="W19" i="8"/>
  <c r="W20" i="8" s="1"/>
  <c r="V19" i="8"/>
  <c r="U19" i="8"/>
  <c r="U20" i="8" s="1"/>
  <c r="T19" i="8"/>
  <c r="S19" i="8"/>
  <c r="S20" i="8" s="1"/>
  <c r="R19" i="8"/>
  <c r="Q19" i="8"/>
  <c r="K19" i="8"/>
  <c r="AO19" i="8" s="1"/>
  <c r="J19" i="8"/>
  <c r="AN19" i="8" s="1"/>
  <c r="I19" i="8"/>
  <c r="AM19" i="8" s="1"/>
  <c r="H19" i="8"/>
  <c r="AL19" i="8" s="1"/>
  <c r="G19" i="8"/>
  <c r="AK19" i="8" s="1"/>
  <c r="F19" i="8"/>
  <c r="E19" i="8"/>
  <c r="AI19" i="8" s="1"/>
  <c r="D19" i="8"/>
  <c r="D20" i="8" s="1"/>
  <c r="C19" i="8"/>
  <c r="AG19" i="8" s="1"/>
  <c r="B19" i="8"/>
  <c r="B20" i="8" s="1"/>
  <c r="AO18" i="8"/>
  <c r="AN18" i="8"/>
  <c r="AM18" i="8"/>
  <c r="AL18" i="8"/>
  <c r="AK18" i="8"/>
  <c r="AJ18" i="8"/>
  <c r="AI18" i="8"/>
  <c r="AH18" i="8"/>
  <c r="AG18" i="8"/>
  <c r="AF18" i="8"/>
  <c r="AC18" i="8"/>
  <c r="AB18" i="8"/>
  <c r="AA18" i="8"/>
  <c r="M18" i="8"/>
  <c r="AQ18" i="8" s="1"/>
  <c r="L18" i="8"/>
  <c r="AP18" i="8" s="1"/>
  <c r="AP17" i="8"/>
  <c r="AO17" i="8"/>
  <c r="AN17" i="8"/>
  <c r="AM17" i="8"/>
  <c r="AL17" i="8"/>
  <c r="AK17" i="8"/>
  <c r="AJ17" i="8"/>
  <c r="AI17" i="8"/>
  <c r="AH17" i="8"/>
  <c r="AG17" i="8"/>
  <c r="AF17" i="8"/>
  <c r="AB17" i="8"/>
  <c r="AC17" i="8" s="1"/>
  <c r="AR17" i="8" s="1"/>
  <c r="AA17" i="8"/>
  <c r="N17" i="8"/>
  <c r="M17" i="8"/>
  <c r="AQ17" i="8" s="1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C16" i="8" s="1"/>
  <c r="M16" i="8"/>
  <c r="L16" i="8"/>
  <c r="AR15" i="8"/>
  <c r="AP15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AC15" i="8" s="1"/>
  <c r="N15" i="8"/>
  <c r="M15" i="8"/>
  <c r="AQ15" i="8" s="1"/>
  <c r="L15" i="8"/>
  <c r="AJ44" i="9"/>
  <c r="U44" i="9"/>
  <c r="F44" i="9"/>
  <c r="D44" i="9"/>
  <c r="AH44" i="9" s="1"/>
  <c r="AN43" i="9"/>
  <c r="AJ43" i="9"/>
  <c r="AI43" i="9"/>
  <c r="AH43" i="9"/>
  <c r="AG43" i="9"/>
  <c r="Z43" i="9"/>
  <c r="Y43" i="9"/>
  <c r="Y44" i="9" s="1"/>
  <c r="X43" i="9"/>
  <c r="W44" i="9" s="1"/>
  <c r="W43" i="9"/>
  <c r="V43" i="9"/>
  <c r="U43" i="9"/>
  <c r="T43" i="9"/>
  <c r="S43" i="9"/>
  <c r="S44" i="9" s="1"/>
  <c r="R43" i="9"/>
  <c r="Q43" i="9"/>
  <c r="Q44" i="9" s="1"/>
  <c r="K43" i="9"/>
  <c r="J43" i="9"/>
  <c r="I43" i="9"/>
  <c r="AM43" i="9" s="1"/>
  <c r="H43" i="9"/>
  <c r="AL43" i="9" s="1"/>
  <c r="G43" i="9"/>
  <c r="AK43" i="9" s="1"/>
  <c r="F43" i="9"/>
  <c r="E43" i="9"/>
  <c r="D43" i="9"/>
  <c r="C43" i="9"/>
  <c r="B43" i="9"/>
  <c r="B44" i="9" s="1"/>
  <c r="AP42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R41" i="9"/>
  <c r="AQ41" i="9"/>
  <c r="AO41" i="9"/>
  <c r="AN41" i="9"/>
  <c r="AM41" i="9"/>
  <c r="AL41" i="9"/>
  <c r="AK41" i="9"/>
  <c r="AJ41" i="9"/>
  <c r="AI41" i="9"/>
  <c r="AH41" i="9"/>
  <c r="AG41" i="9"/>
  <c r="AF41" i="9"/>
  <c r="N41" i="9"/>
  <c r="M41" i="9"/>
  <c r="L41" i="9"/>
  <c r="AP41" i="9" s="1"/>
  <c r="AO40" i="9"/>
  <c r="AN40" i="9"/>
  <c r="AM40" i="9"/>
  <c r="AL40" i="9"/>
  <c r="AK40" i="9"/>
  <c r="AJ40" i="9"/>
  <c r="AI40" i="9"/>
  <c r="AH40" i="9"/>
  <c r="AG40" i="9"/>
  <c r="AF40" i="9"/>
  <c r="M40" i="9"/>
  <c r="AQ40" i="9" s="1"/>
  <c r="L40" i="9"/>
  <c r="N40" i="9" s="1"/>
  <c r="AR40" i="9" s="1"/>
  <c r="AP39" i="9"/>
  <c r="AO39" i="9"/>
  <c r="AN39" i="9"/>
  <c r="AM39" i="9"/>
  <c r="AL39" i="9"/>
  <c r="AK39" i="9"/>
  <c r="AJ39" i="9"/>
  <c r="AI39" i="9"/>
  <c r="AH39" i="9"/>
  <c r="AG39" i="9"/>
  <c r="AF39" i="9"/>
  <c r="M39" i="9"/>
  <c r="L39" i="9"/>
  <c r="Q32" i="9"/>
  <c r="J32" i="9"/>
  <c r="AN32" i="9" s="1"/>
  <c r="AO31" i="9"/>
  <c r="AN31" i="9"/>
  <c r="AL31" i="9"/>
  <c r="AI31" i="9"/>
  <c r="Z31" i="9"/>
  <c r="Y31" i="9"/>
  <c r="Y32" i="9" s="1"/>
  <c r="X31" i="9"/>
  <c r="W31" i="9"/>
  <c r="W32" i="9" s="1"/>
  <c r="V31" i="9"/>
  <c r="U31" i="9"/>
  <c r="U32" i="9" s="1"/>
  <c r="T31" i="9"/>
  <c r="S31" i="9"/>
  <c r="S32" i="9" s="1"/>
  <c r="R31" i="9"/>
  <c r="Q31" i="9"/>
  <c r="K31" i="9"/>
  <c r="J31" i="9"/>
  <c r="I31" i="9"/>
  <c r="AM31" i="9" s="1"/>
  <c r="H31" i="9"/>
  <c r="H32" i="9" s="1"/>
  <c r="G31" i="9"/>
  <c r="AK31" i="9" s="1"/>
  <c r="F31" i="9"/>
  <c r="E31" i="9"/>
  <c r="D31" i="9"/>
  <c r="AH31" i="9" s="1"/>
  <c r="C31" i="9"/>
  <c r="AG31" i="9" s="1"/>
  <c r="B31" i="9"/>
  <c r="B32" i="9" s="1"/>
  <c r="AO30" i="9"/>
  <c r="AN30" i="9"/>
  <c r="AM30" i="9"/>
  <c r="AL30" i="9"/>
  <c r="AK30" i="9"/>
  <c r="AJ30" i="9"/>
  <c r="AI30" i="9"/>
  <c r="AH30" i="9"/>
  <c r="AG30" i="9"/>
  <c r="AF30" i="9"/>
  <c r="M30" i="9"/>
  <c r="AQ30" i="9" s="1"/>
  <c r="L30" i="9"/>
  <c r="N30" i="9" s="1"/>
  <c r="AR30" i="9" s="1"/>
  <c r="AQ29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P29" i="9" s="1"/>
  <c r="AQ28" i="9"/>
  <c r="AP28" i="9"/>
  <c r="AO28" i="9"/>
  <c r="AN28" i="9"/>
  <c r="AM28" i="9"/>
  <c r="AL28" i="9"/>
  <c r="AK28" i="9"/>
  <c r="AJ28" i="9"/>
  <c r="AI28" i="9"/>
  <c r="AH28" i="9"/>
  <c r="AG28" i="9"/>
  <c r="AF28" i="9"/>
  <c r="N28" i="9"/>
  <c r="AR28" i="9" s="1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AQ27" i="9" s="1"/>
  <c r="L27" i="9"/>
  <c r="N27" i="9" s="1"/>
  <c r="AR27" i="9" s="1"/>
  <c r="H20" i="9"/>
  <c r="AL20" i="9" s="1"/>
  <c r="D20" i="9"/>
  <c r="AH20" i="9" s="1"/>
  <c r="AL19" i="9"/>
  <c r="AK19" i="9"/>
  <c r="AJ19" i="9"/>
  <c r="AI19" i="9"/>
  <c r="AG19" i="9"/>
  <c r="Z19" i="9"/>
  <c r="Y19" i="9"/>
  <c r="Y20" i="9" s="1"/>
  <c r="X19" i="9"/>
  <c r="W19" i="9"/>
  <c r="W20" i="9" s="1"/>
  <c r="V19" i="9"/>
  <c r="U19" i="9"/>
  <c r="U20" i="9" s="1"/>
  <c r="T19" i="9"/>
  <c r="S19" i="9"/>
  <c r="S20" i="9" s="1"/>
  <c r="R19" i="9"/>
  <c r="Q20" i="9" s="1"/>
  <c r="Q19" i="9"/>
  <c r="K19" i="9"/>
  <c r="AO19" i="9" s="1"/>
  <c r="J19" i="9"/>
  <c r="AN19" i="9" s="1"/>
  <c r="I19" i="9"/>
  <c r="AM19" i="9" s="1"/>
  <c r="H19" i="9"/>
  <c r="G19" i="9"/>
  <c r="F19" i="9"/>
  <c r="F20" i="9" s="1"/>
  <c r="AJ20" i="9" s="1"/>
  <c r="E19" i="9"/>
  <c r="D19" i="9"/>
  <c r="AH19" i="9" s="1"/>
  <c r="C19" i="9"/>
  <c r="B19" i="9"/>
  <c r="B20" i="9" s="1"/>
  <c r="AR18" i="9"/>
  <c r="AP18" i="9"/>
  <c r="AO18" i="9"/>
  <c r="AN18" i="9"/>
  <c r="AM18" i="9"/>
  <c r="AL18" i="9"/>
  <c r="AK18" i="9"/>
  <c r="AJ18" i="9"/>
  <c r="AI18" i="9"/>
  <c r="AH18" i="9"/>
  <c r="AG18" i="9"/>
  <c r="AF18" i="9"/>
  <c r="M18" i="9"/>
  <c r="AQ18" i="9" s="1"/>
  <c r="L18" i="9"/>
  <c r="N18" i="9" s="1"/>
  <c r="AO17" i="9"/>
  <c r="AN17" i="9"/>
  <c r="AM17" i="9"/>
  <c r="AL17" i="9"/>
  <c r="AK17" i="9"/>
  <c r="AJ17" i="9"/>
  <c r="AI17" i="9"/>
  <c r="AH17" i="9"/>
  <c r="AG17" i="9"/>
  <c r="AF17" i="9"/>
  <c r="M17" i="9"/>
  <c r="AQ17" i="9" s="1"/>
  <c r="L17" i="9"/>
  <c r="N17" i="9" s="1"/>
  <c r="AR17" i="9" s="1"/>
  <c r="AP16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P15" i="9"/>
  <c r="AO15" i="9"/>
  <c r="AN15" i="9"/>
  <c r="AM15" i="9"/>
  <c r="AL15" i="9"/>
  <c r="AK15" i="9"/>
  <c r="AJ15" i="9"/>
  <c r="AI15" i="9"/>
  <c r="AH15" i="9"/>
  <c r="AG15" i="9"/>
  <c r="AF15" i="9"/>
  <c r="M15" i="9"/>
  <c r="AQ15" i="9" s="1"/>
  <c r="L15" i="9"/>
  <c r="W44" i="12"/>
  <c r="S44" i="12"/>
  <c r="F44" i="12"/>
  <c r="Z43" i="12"/>
  <c r="Y44" i="12" s="1"/>
  <c r="Y43" i="12"/>
  <c r="X43" i="12"/>
  <c r="W43" i="12"/>
  <c r="V43" i="12"/>
  <c r="U43" i="12"/>
  <c r="U44" i="12" s="1"/>
  <c r="T43" i="12"/>
  <c r="S43" i="12"/>
  <c r="R43" i="12"/>
  <c r="Q43" i="12"/>
  <c r="Q44" i="12" s="1"/>
  <c r="AC44" i="12" s="1"/>
  <c r="K43" i="12"/>
  <c r="J43" i="12"/>
  <c r="AN43" i="12" s="1"/>
  <c r="I43" i="12"/>
  <c r="AM43" i="12" s="1"/>
  <c r="H43" i="12"/>
  <c r="AL43" i="12" s="1"/>
  <c r="G43" i="12"/>
  <c r="AK43" i="12" s="1"/>
  <c r="F43" i="12"/>
  <c r="AJ43" i="12" s="1"/>
  <c r="E43" i="12"/>
  <c r="AI43" i="12" s="1"/>
  <c r="D43" i="12"/>
  <c r="AH43" i="12" s="1"/>
  <c r="C43" i="12"/>
  <c r="AG43" i="12" s="1"/>
  <c r="B43" i="12"/>
  <c r="B44" i="12" s="1"/>
  <c r="AP42" i="12"/>
  <c r="AO42" i="12"/>
  <c r="AN42" i="12"/>
  <c r="AM42" i="12"/>
  <c r="AL42" i="12"/>
  <c r="AK42" i="12"/>
  <c r="AJ42" i="12"/>
  <c r="AI42" i="12"/>
  <c r="AH42" i="12"/>
  <c r="AG42" i="12"/>
  <c r="AF42" i="12"/>
  <c r="AB42" i="12"/>
  <c r="AC42" i="12" s="1"/>
  <c r="AR42" i="12" s="1"/>
  <c r="AA42" i="12"/>
  <c r="N42" i="12"/>
  <c r="M42" i="12"/>
  <c r="AQ42" i="12" s="1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AC41" i="12" s="1"/>
  <c r="M41" i="12"/>
  <c r="L41" i="12"/>
  <c r="AP40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AR40" i="12" s="1"/>
  <c r="N40" i="12"/>
  <c r="M40" i="12"/>
  <c r="AQ40" i="12" s="1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W32" i="12"/>
  <c r="S32" i="12"/>
  <c r="AM31" i="12"/>
  <c r="Z31" i="12"/>
  <c r="Y32" i="12" s="1"/>
  <c r="Y31" i="12"/>
  <c r="X31" i="12"/>
  <c r="W31" i="12"/>
  <c r="V31" i="12"/>
  <c r="U31" i="12"/>
  <c r="U32" i="12" s="1"/>
  <c r="T31" i="12"/>
  <c r="S31" i="12"/>
  <c r="R31" i="12"/>
  <c r="Q31" i="12"/>
  <c r="Q32" i="12" s="1"/>
  <c r="K31" i="12"/>
  <c r="J32" i="12" s="1"/>
  <c r="AN32" i="12" s="1"/>
  <c r="J31" i="12"/>
  <c r="AN31" i="12" s="1"/>
  <c r="I31" i="12"/>
  <c r="H32" i="12" s="1"/>
  <c r="H31" i="12"/>
  <c r="AL31" i="12" s="1"/>
  <c r="G31" i="12"/>
  <c r="AK31" i="12" s="1"/>
  <c r="F31" i="12"/>
  <c r="AJ31" i="12" s="1"/>
  <c r="E31" i="12"/>
  <c r="AI31" i="12" s="1"/>
  <c r="D31" i="12"/>
  <c r="AH31" i="12" s="1"/>
  <c r="C31" i="12"/>
  <c r="AG31" i="12" s="1"/>
  <c r="B31" i="12"/>
  <c r="B32" i="12" s="1"/>
  <c r="AP30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N30" i="12"/>
  <c r="M30" i="12"/>
  <c r="L30" i="12"/>
  <c r="AO29" i="12"/>
  <c r="AN29" i="12"/>
  <c r="AM29" i="12"/>
  <c r="AL29" i="12"/>
  <c r="AK29" i="12"/>
  <c r="AJ29" i="12"/>
  <c r="AI29" i="12"/>
  <c r="AH29" i="12"/>
  <c r="AG29" i="12"/>
  <c r="AF29" i="12"/>
  <c r="AC29" i="12"/>
  <c r="AB29" i="12"/>
  <c r="AA29" i="12"/>
  <c r="M29" i="12"/>
  <c r="AQ29" i="12" s="1"/>
  <c r="L29" i="12"/>
  <c r="AP29" i="12" s="1"/>
  <c r="AP28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C28" i="12" s="1"/>
  <c r="AR28" i="12" s="1"/>
  <c r="N28" i="12"/>
  <c r="M28" i="12"/>
  <c r="AQ28" i="12" s="1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AC27" i="12" s="1"/>
  <c r="M27" i="12"/>
  <c r="L27" i="12"/>
  <c r="S20" i="12"/>
  <c r="Z19" i="12"/>
  <c r="Y19" i="12"/>
  <c r="Y20" i="12" s="1"/>
  <c r="X19" i="12"/>
  <c r="W20" i="12" s="1"/>
  <c r="W19" i="12"/>
  <c r="V19" i="12"/>
  <c r="U20" i="12" s="1"/>
  <c r="U19" i="12"/>
  <c r="T19" i="12"/>
  <c r="S19" i="12"/>
  <c r="R19" i="12"/>
  <c r="Q19" i="12"/>
  <c r="Q20" i="12" s="1"/>
  <c r="K19" i="12"/>
  <c r="AO19" i="12" s="1"/>
  <c r="J19" i="12"/>
  <c r="J20" i="12" s="1"/>
  <c r="I19" i="12"/>
  <c r="H20" i="12" s="1"/>
  <c r="H19" i="12"/>
  <c r="AL19" i="12" s="1"/>
  <c r="G19" i="12"/>
  <c r="F20" i="12" s="1"/>
  <c r="F19" i="12"/>
  <c r="AJ19" i="12" s="1"/>
  <c r="E19" i="12"/>
  <c r="AI19" i="12" s="1"/>
  <c r="D19" i="12"/>
  <c r="AH19" i="12" s="1"/>
  <c r="C19" i="12"/>
  <c r="AG19" i="12" s="1"/>
  <c r="B19" i="12"/>
  <c r="B20" i="12" s="1"/>
  <c r="AF20" i="12" s="1"/>
  <c r="AO18" i="12"/>
  <c r="AN18" i="12"/>
  <c r="AM18" i="12"/>
  <c r="AL18" i="12"/>
  <c r="AK18" i="12"/>
  <c r="AJ18" i="12"/>
  <c r="AI18" i="12"/>
  <c r="AH18" i="12"/>
  <c r="AG18" i="12"/>
  <c r="AF18" i="12"/>
  <c r="AB18" i="12"/>
  <c r="AQ18" i="12" s="1"/>
  <c r="AA18" i="12"/>
  <c r="AC18" i="12" s="1"/>
  <c r="N18" i="12"/>
  <c r="M18" i="12"/>
  <c r="L18" i="12"/>
  <c r="AP18" i="12" s="1"/>
  <c r="AQ17" i="12"/>
  <c r="AO17" i="12"/>
  <c r="AN17" i="12"/>
  <c r="AM17" i="12"/>
  <c r="AL17" i="12"/>
  <c r="AK17" i="12"/>
  <c r="AJ17" i="12"/>
  <c r="AI17" i="12"/>
  <c r="AH17" i="12"/>
  <c r="AG17" i="12"/>
  <c r="AF17" i="12"/>
  <c r="AC17" i="12"/>
  <c r="AB17" i="12"/>
  <c r="AA17" i="12"/>
  <c r="M17" i="12"/>
  <c r="L17" i="12"/>
  <c r="AP17" i="12" s="1"/>
  <c r="AP16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N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C15" i="12"/>
  <c r="AB15" i="12"/>
  <c r="AA15" i="12"/>
  <c r="M15" i="12"/>
  <c r="AQ15" i="12" s="1"/>
  <c r="L15" i="12"/>
  <c r="AP15" i="12" s="1"/>
  <c r="H44" i="6"/>
  <c r="AL44" i="6" s="1"/>
  <c r="AI43" i="6"/>
  <c r="Z43" i="6"/>
  <c r="Y43" i="6"/>
  <c r="Y44" i="6" s="1"/>
  <c r="X43" i="6"/>
  <c r="W43" i="6"/>
  <c r="W44" i="6" s="1"/>
  <c r="V43" i="6"/>
  <c r="U44" i="6" s="1"/>
  <c r="U43" i="6"/>
  <c r="T43" i="6"/>
  <c r="S44" i="6" s="1"/>
  <c r="S43" i="6"/>
  <c r="R43" i="6"/>
  <c r="Q43" i="6"/>
  <c r="K43" i="6"/>
  <c r="AO43" i="6" s="1"/>
  <c r="J43" i="6"/>
  <c r="AN43" i="6" s="1"/>
  <c r="I43" i="6"/>
  <c r="AM43" i="6" s="1"/>
  <c r="H43" i="6"/>
  <c r="AL43" i="6" s="1"/>
  <c r="G43" i="6"/>
  <c r="AK43" i="6" s="1"/>
  <c r="F43" i="6"/>
  <c r="E43" i="6"/>
  <c r="D44" i="6" s="1"/>
  <c r="AH44" i="6" s="1"/>
  <c r="D43" i="6"/>
  <c r="AH43" i="6" s="1"/>
  <c r="C43" i="6"/>
  <c r="B43" i="6"/>
  <c r="B44" i="6" s="1"/>
  <c r="AO42" i="6"/>
  <c r="AN42" i="6"/>
  <c r="AM42" i="6"/>
  <c r="AL42" i="6"/>
  <c r="AK42" i="6"/>
  <c r="AJ42" i="6"/>
  <c r="AI42" i="6"/>
  <c r="AH42" i="6"/>
  <c r="AG42" i="6"/>
  <c r="AF42" i="6"/>
  <c r="AB42" i="6"/>
  <c r="AA42" i="6"/>
  <c r="AC42" i="6" s="1"/>
  <c r="M42" i="6"/>
  <c r="AQ42" i="6" s="1"/>
  <c r="L42" i="6"/>
  <c r="AQ41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AC41" i="6" s="1"/>
  <c r="N41" i="6"/>
  <c r="M41" i="6"/>
  <c r="L41" i="6"/>
  <c r="AQ40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AC40" i="6" s="1"/>
  <c r="N40" i="6"/>
  <c r="M40" i="6"/>
  <c r="L40" i="6"/>
  <c r="AQ39" i="6"/>
  <c r="AO39" i="6"/>
  <c r="AN39" i="6"/>
  <c r="AM39" i="6"/>
  <c r="AL39" i="6"/>
  <c r="AK39" i="6"/>
  <c r="AJ39" i="6"/>
  <c r="AI39" i="6"/>
  <c r="AH39" i="6"/>
  <c r="AG39" i="6"/>
  <c r="AF39" i="6"/>
  <c r="AC39" i="6"/>
  <c r="AB39" i="6"/>
  <c r="AA39" i="6"/>
  <c r="M39" i="6"/>
  <c r="L39" i="6"/>
  <c r="AP39" i="6" s="1"/>
  <c r="AN32" i="6"/>
  <c r="AL32" i="6"/>
  <c r="Y32" i="6"/>
  <c r="J32" i="6"/>
  <c r="H32" i="6"/>
  <c r="AG31" i="6"/>
  <c r="Z31" i="6"/>
  <c r="Y31" i="6"/>
  <c r="X31" i="6"/>
  <c r="W31" i="6"/>
  <c r="W32" i="6" s="1"/>
  <c r="V31" i="6"/>
  <c r="U31" i="6"/>
  <c r="T31" i="6"/>
  <c r="S31" i="6"/>
  <c r="S32" i="6" s="1"/>
  <c r="R31" i="6"/>
  <c r="Q32" i="6" s="1"/>
  <c r="Q31" i="6"/>
  <c r="K31" i="6"/>
  <c r="AO31" i="6" s="1"/>
  <c r="J31" i="6"/>
  <c r="AN31" i="6" s="1"/>
  <c r="I31" i="6"/>
  <c r="AM31" i="6" s="1"/>
  <c r="H31" i="6"/>
  <c r="AL31" i="6" s="1"/>
  <c r="G31" i="6"/>
  <c r="AK31" i="6" s="1"/>
  <c r="F31" i="6"/>
  <c r="AJ31" i="6" s="1"/>
  <c r="E31" i="6"/>
  <c r="D32" i="6" s="1"/>
  <c r="AH32" i="6" s="1"/>
  <c r="D31" i="6"/>
  <c r="AH31" i="6" s="1"/>
  <c r="C31" i="6"/>
  <c r="B31" i="6"/>
  <c r="AO30" i="6"/>
  <c r="AN30" i="6"/>
  <c r="AM30" i="6"/>
  <c r="AL30" i="6"/>
  <c r="AK30" i="6"/>
  <c r="AJ30" i="6"/>
  <c r="AI30" i="6"/>
  <c r="AH30" i="6"/>
  <c r="AG30" i="6"/>
  <c r="AF30" i="6"/>
  <c r="AC30" i="6"/>
  <c r="AB30" i="6"/>
  <c r="AA30" i="6"/>
  <c r="M30" i="6"/>
  <c r="AQ30" i="6" s="1"/>
  <c r="L30" i="6"/>
  <c r="AP30" i="6" s="1"/>
  <c r="AQ29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AC29" i="6" s="1"/>
  <c r="M29" i="6"/>
  <c r="L29" i="6"/>
  <c r="N29" i="6" s="1"/>
  <c r="AR29" i="6" s="1"/>
  <c r="AO28" i="6"/>
  <c r="AN28" i="6"/>
  <c r="AM28" i="6"/>
  <c r="AL28" i="6"/>
  <c r="AK28" i="6"/>
  <c r="AJ28" i="6"/>
  <c r="AI28" i="6"/>
  <c r="AH28" i="6"/>
  <c r="AG28" i="6"/>
  <c r="AF28" i="6"/>
  <c r="AB28" i="6"/>
  <c r="AA28" i="6"/>
  <c r="AC28" i="6" s="1"/>
  <c r="M28" i="6"/>
  <c r="AQ28" i="6" s="1"/>
  <c r="L28" i="6"/>
  <c r="AQ27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AC27" i="6" s="1"/>
  <c r="N27" i="6"/>
  <c r="M27" i="6"/>
  <c r="L27" i="6"/>
  <c r="AP27" i="6" s="1"/>
  <c r="AJ20" i="6"/>
  <c r="W20" i="6"/>
  <c r="H20" i="6"/>
  <c r="AL20" i="6" s="1"/>
  <c r="F20" i="6"/>
  <c r="AH19" i="6"/>
  <c r="AG19" i="6"/>
  <c r="Z19" i="6"/>
  <c r="Y19" i="6"/>
  <c r="Y20" i="6" s="1"/>
  <c r="X19" i="6"/>
  <c r="W19" i="6"/>
  <c r="V19" i="6"/>
  <c r="U19" i="6"/>
  <c r="U20" i="6" s="1"/>
  <c r="T19" i="6"/>
  <c r="S19" i="6"/>
  <c r="S20" i="6" s="1"/>
  <c r="R19" i="6"/>
  <c r="Q19" i="6"/>
  <c r="K19" i="6"/>
  <c r="AO19" i="6" s="1"/>
  <c r="J19" i="6"/>
  <c r="AN19" i="6" s="1"/>
  <c r="I19" i="6"/>
  <c r="AM19" i="6" s="1"/>
  <c r="H19" i="6"/>
  <c r="AL19" i="6" s="1"/>
  <c r="G19" i="6"/>
  <c r="AK19" i="6" s="1"/>
  <c r="F19" i="6"/>
  <c r="AJ19" i="6" s="1"/>
  <c r="E19" i="6"/>
  <c r="AI19" i="6" s="1"/>
  <c r="D19" i="6"/>
  <c r="D20" i="6" s="1"/>
  <c r="AH20" i="6" s="1"/>
  <c r="C19" i="6"/>
  <c r="B19" i="6"/>
  <c r="B20" i="6" s="1"/>
  <c r="AP18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AC18" i="6" s="1"/>
  <c r="AR18" i="6" s="1"/>
  <c r="M18" i="6"/>
  <c r="AQ18" i="6" s="1"/>
  <c r="L18" i="6"/>
  <c r="N18" i="6" s="1"/>
  <c r="AO17" i="6"/>
  <c r="AN17" i="6"/>
  <c r="AM17" i="6"/>
  <c r="AL17" i="6"/>
  <c r="AK17" i="6"/>
  <c r="AJ17" i="6"/>
  <c r="AI17" i="6"/>
  <c r="AH17" i="6"/>
  <c r="AG17" i="6"/>
  <c r="AF17" i="6"/>
  <c r="AB17" i="6"/>
  <c r="AA17" i="6"/>
  <c r="AC17" i="6" s="1"/>
  <c r="M17" i="6"/>
  <c r="AQ17" i="6" s="1"/>
  <c r="L17" i="6"/>
  <c r="AO16" i="6"/>
  <c r="AN16" i="6"/>
  <c r="AM16" i="6"/>
  <c r="AL16" i="6"/>
  <c r="AK16" i="6"/>
  <c r="AJ16" i="6"/>
  <c r="AI16" i="6"/>
  <c r="AH16" i="6"/>
  <c r="AG16" i="6"/>
  <c r="AF16" i="6"/>
  <c r="AC16" i="6"/>
  <c r="AB16" i="6"/>
  <c r="AA16" i="6"/>
  <c r="M16" i="6"/>
  <c r="AQ16" i="6" s="1"/>
  <c r="L16" i="6"/>
  <c r="AP16" i="6" s="1"/>
  <c r="AO15" i="6"/>
  <c r="AN15" i="6"/>
  <c r="AM15" i="6"/>
  <c r="AL15" i="6"/>
  <c r="AK15" i="6"/>
  <c r="AJ15" i="6"/>
  <c r="AI15" i="6"/>
  <c r="AH15" i="6"/>
  <c r="AG15" i="6"/>
  <c r="AF15" i="6"/>
  <c r="AB15" i="6"/>
  <c r="AA15" i="6"/>
  <c r="AC15" i="6" s="1"/>
  <c r="M15" i="6"/>
  <c r="AQ15" i="6" s="1"/>
  <c r="L15" i="6"/>
  <c r="S44" i="10"/>
  <c r="F44" i="10"/>
  <c r="AF43" i="10"/>
  <c r="Z43" i="10"/>
  <c r="Y43" i="10"/>
  <c r="Y44" i="10" s="1"/>
  <c r="X43" i="10"/>
  <c r="W44" i="10" s="1"/>
  <c r="W43" i="10"/>
  <c r="V43" i="10"/>
  <c r="U43" i="10"/>
  <c r="U44" i="10" s="1"/>
  <c r="T43" i="10"/>
  <c r="S43" i="10"/>
  <c r="R43" i="10"/>
  <c r="Q43" i="10"/>
  <c r="K43" i="10"/>
  <c r="AO43" i="10" s="1"/>
  <c r="J43" i="10"/>
  <c r="AN43" i="10" s="1"/>
  <c r="I43" i="10"/>
  <c r="AM43" i="10" s="1"/>
  <c r="H43" i="10"/>
  <c r="AL43" i="10" s="1"/>
  <c r="G43" i="10"/>
  <c r="AK43" i="10" s="1"/>
  <c r="F43" i="10"/>
  <c r="AJ43" i="10" s="1"/>
  <c r="E43" i="10"/>
  <c r="AI43" i="10" s="1"/>
  <c r="D43" i="10"/>
  <c r="AH43" i="10" s="1"/>
  <c r="C43" i="10"/>
  <c r="AG43" i="10" s="1"/>
  <c r="B43" i="10"/>
  <c r="AP42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AC42" i="10" s="1"/>
  <c r="N42" i="10"/>
  <c r="AR42" i="10" s="1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AC41" i="10" s="1"/>
  <c r="N41" i="10"/>
  <c r="M41" i="10"/>
  <c r="AQ41" i="10" s="1"/>
  <c r="L41" i="10"/>
  <c r="AP40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AC40" i="10" s="1"/>
  <c r="M40" i="10"/>
  <c r="AQ40" i="10" s="1"/>
  <c r="L40" i="10"/>
  <c r="N40" i="10" s="1"/>
  <c r="AR40" i="10" s="1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AC39" i="10" s="1"/>
  <c r="M39" i="10"/>
  <c r="AQ39" i="10" s="1"/>
  <c r="L39" i="10"/>
  <c r="N39" i="10" s="1"/>
  <c r="AR39" i="10" s="1"/>
  <c r="Y32" i="10"/>
  <c r="W32" i="10"/>
  <c r="S32" i="10"/>
  <c r="Z31" i="10"/>
  <c r="Y31" i="10"/>
  <c r="X31" i="10"/>
  <c r="W31" i="10"/>
  <c r="V31" i="10"/>
  <c r="U31" i="10"/>
  <c r="T31" i="10"/>
  <c r="S31" i="10"/>
  <c r="R31" i="10"/>
  <c r="Q31" i="10"/>
  <c r="Q32" i="10" s="1"/>
  <c r="K31" i="10"/>
  <c r="J32" i="10" s="1"/>
  <c r="J31" i="10"/>
  <c r="AN31" i="10" s="1"/>
  <c r="I31" i="10"/>
  <c r="AM31" i="10" s="1"/>
  <c r="H31" i="10"/>
  <c r="AL31" i="10" s="1"/>
  <c r="G31" i="10"/>
  <c r="F31" i="10"/>
  <c r="AJ31" i="10" s="1"/>
  <c r="E31" i="10"/>
  <c r="AI31" i="10" s="1"/>
  <c r="D31" i="10"/>
  <c r="AH31" i="10" s="1"/>
  <c r="C31" i="10"/>
  <c r="AG31" i="10" s="1"/>
  <c r="B31" i="10"/>
  <c r="B32" i="10" s="1"/>
  <c r="AP30" i="10"/>
  <c r="AO30" i="10"/>
  <c r="AN30" i="10"/>
  <c r="AM30" i="10"/>
  <c r="AL30" i="10"/>
  <c r="AK30" i="10"/>
  <c r="AJ30" i="10"/>
  <c r="AI30" i="10"/>
  <c r="AH30" i="10"/>
  <c r="AG30" i="10"/>
  <c r="AF30" i="10"/>
  <c r="AB30" i="10"/>
  <c r="AQ30" i="10" s="1"/>
  <c r="AA30" i="10"/>
  <c r="N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AC29" i="10" s="1"/>
  <c r="M29" i="10"/>
  <c r="AQ29" i="10" s="1"/>
  <c r="L29" i="10"/>
  <c r="AP28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AC28" i="10" s="1"/>
  <c r="N28" i="10"/>
  <c r="AR28" i="10" s="1"/>
  <c r="M28" i="10"/>
  <c r="AQ28" i="10" s="1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AQ27" i="10" s="1"/>
  <c r="L27" i="10"/>
  <c r="U20" i="10"/>
  <c r="S20" i="10"/>
  <c r="Z19" i="10"/>
  <c r="Y19" i="10"/>
  <c r="Y20" i="10" s="1"/>
  <c r="X19" i="10"/>
  <c r="W20" i="10" s="1"/>
  <c r="W19" i="10"/>
  <c r="V19" i="10"/>
  <c r="U19" i="10"/>
  <c r="T19" i="10"/>
  <c r="S19" i="10"/>
  <c r="R19" i="10"/>
  <c r="Q19" i="10"/>
  <c r="Q20" i="10" s="1"/>
  <c r="K19" i="10"/>
  <c r="AO19" i="10" s="1"/>
  <c r="J19" i="10"/>
  <c r="J20" i="10" s="1"/>
  <c r="I19" i="10"/>
  <c r="H20" i="10" s="1"/>
  <c r="H19" i="10"/>
  <c r="AL19" i="10" s="1"/>
  <c r="G19" i="10"/>
  <c r="F19" i="10"/>
  <c r="AJ19" i="10" s="1"/>
  <c r="E19" i="10"/>
  <c r="AI19" i="10" s="1"/>
  <c r="D19" i="10"/>
  <c r="AH19" i="10" s="1"/>
  <c r="C19" i="10"/>
  <c r="AG19" i="10" s="1"/>
  <c r="B19" i="10"/>
  <c r="B20" i="10" s="1"/>
  <c r="AF20" i="10" s="1"/>
  <c r="AO18" i="10"/>
  <c r="AN18" i="10"/>
  <c r="AM18" i="10"/>
  <c r="AL18" i="10"/>
  <c r="AK18" i="10"/>
  <c r="AJ18" i="10"/>
  <c r="AI18" i="10"/>
  <c r="AH18" i="10"/>
  <c r="AG18" i="10"/>
  <c r="AF18" i="10"/>
  <c r="AB18" i="10"/>
  <c r="AQ18" i="10" s="1"/>
  <c r="AA18" i="10"/>
  <c r="AC18" i="10" s="1"/>
  <c r="M18" i="10"/>
  <c r="L18" i="10"/>
  <c r="AQ17" i="10"/>
  <c r="AO17" i="10"/>
  <c r="AN17" i="10"/>
  <c r="AM17" i="10"/>
  <c r="AL17" i="10"/>
  <c r="AK17" i="10"/>
  <c r="AJ17" i="10"/>
  <c r="AI17" i="10"/>
  <c r="AH17" i="10"/>
  <c r="AG17" i="10"/>
  <c r="AF17" i="10"/>
  <c r="AC17" i="10"/>
  <c r="AB17" i="10"/>
  <c r="AA17" i="10"/>
  <c r="M17" i="10"/>
  <c r="L17" i="10"/>
  <c r="AP17" i="10" s="1"/>
  <c r="AP16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AC15" i="10" s="1"/>
  <c r="M15" i="10"/>
  <c r="AQ15" i="10" s="1"/>
  <c r="L15" i="10"/>
  <c r="Q44" i="11"/>
  <c r="AC44" i="11" s="1"/>
  <c r="H44" i="11"/>
  <c r="AL44" i="11" s="1"/>
  <c r="Z43" i="11"/>
  <c r="Y43" i="11"/>
  <c r="Y44" i="11" s="1"/>
  <c r="X43" i="11"/>
  <c r="W43" i="11"/>
  <c r="W44" i="11" s="1"/>
  <c r="V43" i="11"/>
  <c r="U44" i="11" s="1"/>
  <c r="U43" i="11"/>
  <c r="T43" i="11"/>
  <c r="S44" i="11" s="1"/>
  <c r="S43" i="11"/>
  <c r="R43" i="11"/>
  <c r="Q43" i="11"/>
  <c r="K43" i="11"/>
  <c r="AO43" i="11" s="1"/>
  <c r="J43" i="11"/>
  <c r="AN43" i="11" s="1"/>
  <c r="I43" i="11"/>
  <c r="AM43" i="11" s="1"/>
  <c r="H43" i="11"/>
  <c r="AL43" i="11" s="1"/>
  <c r="G43" i="11"/>
  <c r="F43" i="11"/>
  <c r="F44" i="11" s="1"/>
  <c r="AJ44" i="11" s="1"/>
  <c r="E43" i="11"/>
  <c r="D43" i="11"/>
  <c r="AH43" i="11" s="1"/>
  <c r="C43" i="11"/>
  <c r="B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AC42" i="11" s="1"/>
  <c r="M42" i="11"/>
  <c r="AQ42" i="11" s="1"/>
  <c r="L42" i="11"/>
  <c r="AQ41" i="11"/>
  <c r="AO41" i="11"/>
  <c r="AN41" i="11"/>
  <c r="AM41" i="11"/>
  <c r="AL41" i="11"/>
  <c r="AK41" i="11"/>
  <c r="AJ41" i="11"/>
  <c r="AI41" i="11"/>
  <c r="AH41" i="11"/>
  <c r="AG41" i="11"/>
  <c r="AF41" i="11"/>
  <c r="AC41" i="11"/>
  <c r="AB41" i="11"/>
  <c r="AA41" i="11"/>
  <c r="N41" i="11"/>
  <c r="M41" i="11"/>
  <c r="L41" i="11"/>
  <c r="AP41" i="11" s="1"/>
  <c r="AO40" i="11"/>
  <c r="AN40" i="11"/>
  <c r="AM40" i="11"/>
  <c r="AL40" i="11"/>
  <c r="AK40" i="11"/>
  <c r="AJ40" i="11"/>
  <c r="AI40" i="11"/>
  <c r="AH40" i="11"/>
  <c r="AG40" i="11"/>
  <c r="AF40" i="11"/>
  <c r="AB40" i="11"/>
  <c r="AQ40" i="11" s="1"/>
  <c r="AA40" i="11"/>
  <c r="AC40" i="11" s="1"/>
  <c r="N40" i="11"/>
  <c r="AR40" i="11" s="1"/>
  <c r="M40" i="11"/>
  <c r="L40" i="11"/>
  <c r="AQ39" i="11"/>
  <c r="AO39" i="11"/>
  <c r="AN39" i="11"/>
  <c r="AM39" i="11"/>
  <c r="AL39" i="11"/>
  <c r="AK39" i="11"/>
  <c r="AJ39" i="11"/>
  <c r="AI39" i="11"/>
  <c r="AH39" i="11"/>
  <c r="AG39" i="11"/>
  <c r="AF39" i="11"/>
  <c r="AC39" i="11"/>
  <c r="AB39" i="11"/>
  <c r="AA39" i="11"/>
  <c r="M39" i="11"/>
  <c r="L39" i="11"/>
  <c r="AP39" i="11" s="1"/>
  <c r="Y32" i="11"/>
  <c r="J32" i="11"/>
  <c r="AN32" i="11" s="1"/>
  <c r="H32" i="11"/>
  <c r="AL32" i="11" s="1"/>
  <c r="Z31" i="11"/>
  <c r="Y31" i="11"/>
  <c r="X31" i="11"/>
  <c r="W31" i="11"/>
  <c r="W32" i="11" s="1"/>
  <c r="V31" i="11"/>
  <c r="U31" i="11"/>
  <c r="T31" i="11"/>
  <c r="S31" i="11"/>
  <c r="S32" i="11" s="1"/>
  <c r="R31" i="11"/>
  <c r="Q32" i="11" s="1"/>
  <c r="Q31" i="11"/>
  <c r="K31" i="11"/>
  <c r="AO31" i="11" s="1"/>
  <c r="J31" i="11"/>
  <c r="AN31" i="11" s="1"/>
  <c r="I31" i="11"/>
  <c r="AM31" i="11" s="1"/>
  <c r="H31" i="11"/>
  <c r="AL31" i="11" s="1"/>
  <c r="G31" i="11"/>
  <c r="AK31" i="11" s="1"/>
  <c r="F31" i="11"/>
  <c r="E31" i="11"/>
  <c r="D31" i="11"/>
  <c r="AH31" i="11" s="1"/>
  <c r="C31" i="11"/>
  <c r="B31" i="11"/>
  <c r="AQ30" i="11"/>
  <c r="AO30" i="11"/>
  <c r="AN30" i="11"/>
  <c r="AM30" i="11"/>
  <c r="AL30" i="11"/>
  <c r="AK30" i="11"/>
  <c r="AJ30" i="11"/>
  <c r="AI30" i="11"/>
  <c r="AH30" i="11"/>
  <c r="AG30" i="11"/>
  <c r="AF30" i="11"/>
  <c r="AC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AC29" i="11" s="1"/>
  <c r="M29" i="11"/>
  <c r="AQ29" i="11" s="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AC28" i="11" s="1"/>
  <c r="N28" i="11"/>
  <c r="AR28" i="11" s="1"/>
  <c r="M28" i="11"/>
  <c r="AQ28" i="11" s="1"/>
  <c r="L28" i="11"/>
  <c r="AQ27" i="11"/>
  <c r="AO27" i="11"/>
  <c r="AN27" i="11"/>
  <c r="AM27" i="11"/>
  <c r="AL27" i="11"/>
  <c r="AK27" i="11"/>
  <c r="AJ27" i="11"/>
  <c r="AI27" i="11"/>
  <c r="AH27" i="11"/>
  <c r="AG27" i="11"/>
  <c r="AF27" i="11"/>
  <c r="AC27" i="11"/>
  <c r="AB27" i="11"/>
  <c r="AA27" i="11"/>
  <c r="N27" i="11"/>
  <c r="AR27" i="11" s="1"/>
  <c r="M27" i="11"/>
  <c r="L27" i="11"/>
  <c r="AP27" i="11" s="1"/>
  <c r="AL20" i="11"/>
  <c r="W20" i="11"/>
  <c r="H20" i="11"/>
  <c r="AN19" i="11"/>
  <c r="AJ19" i="11"/>
  <c r="Z19" i="11"/>
  <c r="AO19" i="11" s="1"/>
  <c r="Y19" i="11"/>
  <c r="X19" i="11"/>
  <c r="W19" i="11"/>
  <c r="V19" i="11"/>
  <c r="U19" i="11"/>
  <c r="U20" i="11" s="1"/>
  <c r="T19" i="11"/>
  <c r="S19" i="11"/>
  <c r="S20" i="11" s="1"/>
  <c r="R19" i="11"/>
  <c r="Q19" i="11"/>
  <c r="K19" i="11"/>
  <c r="J19" i="11"/>
  <c r="J20" i="11" s="1"/>
  <c r="I19" i="11"/>
  <c r="AM19" i="11" s="1"/>
  <c r="H19" i="11"/>
  <c r="AL19" i="11" s="1"/>
  <c r="G19" i="11"/>
  <c r="AK19" i="11" s="1"/>
  <c r="F19" i="11"/>
  <c r="F20" i="11" s="1"/>
  <c r="AJ20" i="11" s="1"/>
  <c r="E19" i="11"/>
  <c r="AI19" i="11" s="1"/>
  <c r="D19" i="11"/>
  <c r="D20" i="11" s="1"/>
  <c r="AH20" i="11" s="1"/>
  <c r="C19" i="11"/>
  <c r="AG19" i="11" s="1"/>
  <c r="B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N18" i="11" s="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AC17" i="11" s="1"/>
  <c r="M17" i="11"/>
  <c r="AQ17" i="11" s="1"/>
  <c r="L17" i="11"/>
  <c r="N17" i="11" s="1"/>
  <c r="AR17" i="11" s="1"/>
  <c r="AO16" i="11"/>
  <c r="AN16" i="11"/>
  <c r="AM16" i="11"/>
  <c r="AL16" i="11"/>
  <c r="AK16" i="11"/>
  <c r="AJ16" i="11"/>
  <c r="AI16" i="11"/>
  <c r="AH16" i="11"/>
  <c r="AG16" i="11"/>
  <c r="AF16" i="11"/>
  <c r="AC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C15" i="11"/>
  <c r="AB15" i="11"/>
  <c r="AA15" i="11"/>
  <c r="M15" i="11"/>
  <c r="AQ15" i="11" s="1"/>
  <c r="L15" i="11"/>
  <c r="W44" i="14"/>
  <c r="AO43" i="14"/>
  <c r="AM43" i="14"/>
  <c r="AG43" i="14"/>
  <c r="Z43" i="14"/>
  <c r="Y43" i="14"/>
  <c r="Y44" i="14" s="1"/>
  <c r="X43" i="14"/>
  <c r="W43" i="14"/>
  <c r="V43" i="14"/>
  <c r="U43" i="14"/>
  <c r="T43" i="14"/>
  <c r="S43" i="14"/>
  <c r="S44" i="14" s="1"/>
  <c r="R43" i="14"/>
  <c r="Q43" i="14"/>
  <c r="K43" i="14"/>
  <c r="J43" i="14"/>
  <c r="I43" i="14"/>
  <c r="H43" i="14"/>
  <c r="G43" i="14"/>
  <c r="AK43" i="14" s="1"/>
  <c r="F43" i="14"/>
  <c r="AJ43" i="14" s="1"/>
  <c r="E43" i="14"/>
  <c r="AI43" i="14" s="1"/>
  <c r="D43" i="14"/>
  <c r="AH43" i="14" s="1"/>
  <c r="C43" i="14"/>
  <c r="B43" i="14"/>
  <c r="AF43" i="14" s="1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AC42" i="14" s="1"/>
  <c r="M42" i="14"/>
  <c r="AQ42" i="14" s="1"/>
  <c r="L42" i="14"/>
  <c r="AQ41" i="14"/>
  <c r="AP41" i="14"/>
  <c r="AO41" i="14"/>
  <c r="AN41" i="14"/>
  <c r="AM41" i="14"/>
  <c r="AL41" i="14"/>
  <c r="AK41" i="14"/>
  <c r="AJ41" i="14"/>
  <c r="AI41" i="14"/>
  <c r="AH41" i="14"/>
  <c r="AG41" i="14"/>
  <c r="AF41" i="14"/>
  <c r="AC41" i="14"/>
  <c r="AB41" i="14"/>
  <c r="AA41" i="14"/>
  <c r="N41" i="14"/>
  <c r="AR41" i="14" s="1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Q40" i="14" s="1"/>
  <c r="AA40" i="14"/>
  <c r="AC40" i="14" s="1"/>
  <c r="N40" i="14"/>
  <c r="AR40" i="14" s="1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AC39" i="14" s="1"/>
  <c r="M39" i="14"/>
  <c r="AQ39" i="14" s="1"/>
  <c r="L39" i="14"/>
  <c r="AP39" i="14" s="1"/>
  <c r="Y32" i="14"/>
  <c r="J32" i="14"/>
  <c r="AN32" i="14" s="1"/>
  <c r="H32" i="14"/>
  <c r="AL32" i="14" s="1"/>
  <c r="Z31" i="14"/>
  <c r="Y31" i="14"/>
  <c r="X31" i="14"/>
  <c r="W31" i="14"/>
  <c r="W32" i="14" s="1"/>
  <c r="V31" i="14"/>
  <c r="U31" i="14"/>
  <c r="U32" i="14" s="1"/>
  <c r="T31" i="14"/>
  <c r="S31" i="14"/>
  <c r="S32" i="14" s="1"/>
  <c r="R31" i="14"/>
  <c r="Q31" i="14"/>
  <c r="K31" i="14"/>
  <c r="AO31" i="14" s="1"/>
  <c r="J31" i="14"/>
  <c r="AN31" i="14" s="1"/>
  <c r="I31" i="14"/>
  <c r="AM31" i="14" s="1"/>
  <c r="H31" i="14"/>
  <c r="AL31" i="14" s="1"/>
  <c r="G31" i="14"/>
  <c r="AK31" i="14" s="1"/>
  <c r="F31" i="14"/>
  <c r="F32" i="14" s="1"/>
  <c r="E31" i="14"/>
  <c r="D32" i="14" s="1"/>
  <c r="AH32" i="14" s="1"/>
  <c r="D31" i="14"/>
  <c r="AH31" i="14" s="1"/>
  <c r="C31" i="14"/>
  <c r="B31" i="14"/>
  <c r="B32" i="14" s="1"/>
  <c r="AO30" i="14"/>
  <c r="AN30" i="14"/>
  <c r="AM30" i="14"/>
  <c r="AL30" i="14"/>
  <c r="AK30" i="14"/>
  <c r="AJ30" i="14"/>
  <c r="AI30" i="14"/>
  <c r="AH30" i="14"/>
  <c r="AG30" i="14"/>
  <c r="AF30" i="14"/>
  <c r="AC30" i="14"/>
  <c r="AB30" i="14"/>
  <c r="AA30" i="14"/>
  <c r="M30" i="14"/>
  <c r="AQ30" i="14" s="1"/>
  <c r="L30" i="14"/>
  <c r="AP30" i="14" s="1"/>
  <c r="AQ29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AC29" i="14" s="1"/>
  <c r="AR29" i="14" s="1"/>
  <c r="N29" i="14"/>
  <c r="M29" i="14"/>
  <c r="L29" i="14"/>
  <c r="AP29" i="14" s="1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AQ28" i="14" s="1"/>
  <c r="L28" i="14"/>
  <c r="AQ27" i="14"/>
  <c r="AP27" i="14"/>
  <c r="AO27" i="14"/>
  <c r="AN27" i="14"/>
  <c r="AM27" i="14"/>
  <c r="AL27" i="14"/>
  <c r="AK27" i="14"/>
  <c r="AJ27" i="14"/>
  <c r="AI27" i="14"/>
  <c r="AH27" i="14"/>
  <c r="AG27" i="14"/>
  <c r="AF27" i="14"/>
  <c r="AC27" i="14"/>
  <c r="AB27" i="14"/>
  <c r="AA27" i="14"/>
  <c r="N27" i="14"/>
  <c r="M27" i="14"/>
  <c r="L27" i="14"/>
  <c r="Y20" i="14"/>
  <c r="H20" i="14"/>
  <c r="AL20" i="14" s="1"/>
  <c r="F20" i="14"/>
  <c r="AJ20" i="14" s="1"/>
  <c r="D20" i="14"/>
  <c r="Z19" i="14"/>
  <c r="Y19" i="14"/>
  <c r="X19" i="14"/>
  <c r="W19" i="14"/>
  <c r="W20" i="14" s="1"/>
  <c r="V19" i="14"/>
  <c r="U19" i="14"/>
  <c r="U20" i="14" s="1"/>
  <c r="T19" i="14"/>
  <c r="S19" i="14"/>
  <c r="R19" i="14"/>
  <c r="Q19" i="14"/>
  <c r="Q20" i="14" s="1"/>
  <c r="K19" i="14"/>
  <c r="AO19" i="14" s="1"/>
  <c r="J19" i="14"/>
  <c r="AN19" i="14" s="1"/>
  <c r="I19" i="14"/>
  <c r="AM19" i="14" s="1"/>
  <c r="H19" i="14"/>
  <c r="AL19" i="14" s="1"/>
  <c r="G19" i="14"/>
  <c r="AK19" i="14" s="1"/>
  <c r="F19" i="14"/>
  <c r="AJ19" i="14" s="1"/>
  <c r="E19" i="14"/>
  <c r="AI19" i="14" s="1"/>
  <c r="D19" i="14"/>
  <c r="AH19" i="14" s="1"/>
  <c r="C19" i="14"/>
  <c r="AG19" i="14" s="1"/>
  <c r="B19" i="14"/>
  <c r="AQ18" i="14"/>
  <c r="AO18" i="14"/>
  <c r="AN18" i="14"/>
  <c r="AM18" i="14"/>
  <c r="AL18" i="14"/>
  <c r="AK18" i="14"/>
  <c r="AJ18" i="14"/>
  <c r="AI18" i="14"/>
  <c r="AH18" i="14"/>
  <c r="AG18" i="14"/>
  <c r="AF18" i="14"/>
  <c r="AC18" i="14"/>
  <c r="AB18" i="14"/>
  <c r="AA18" i="14"/>
  <c r="M18" i="14"/>
  <c r="L18" i="14"/>
  <c r="AP18" i="14" s="1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AC17" i="14" s="1"/>
  <c r="M17" i="14"/>
  <c r="AQ17" i="14" s="1"/>
  <c r="L17" i="14"/>
  <c r="N17" i="14" s="1"/>
  <c r="AR17" i="14" s="1"/>
  <c r="AQ16" i="14"/>
  <c r="AO16" i="14"/>
  <c r="AN16" i="14"/>
  <c r="AM16" i="14"/>
  <c r="AL16" i="14"/>
  <c r="AK16" i="14"/>
  <c r="AJ16" i="14"/>
  <c r="AI16" i="14"/>
  <c r="AH16" i="14"/>
  <c r="AG16" i="14"/>
  <c r="AF16" i="14"/>
  <c r="AC16" i="14"/>
  <c r="AB16" i="14"/>
  <c r="AA16" i="14"/>
  <c r="M16" i="14"/>
  <c r="L16" i="14"/>
  <c r="AP16" i="14" s="1"/>
  <c r="AQ15" i="14"/>
  <c r="AO15" i="14"/>
  <c r="AN15" i="14"/>
  <c r="AM15" i="14"/>
  <c r="AL15" i="14"/>
  <c r="AK15" i="14"/>
  <c r="AJ15" i="14"/>
  <c r="AI15" i="14"/>
  <c r="AH15" i="14"/>
  <c r="AG15" i="14"/>
  <c r="AF15" i="14"/>
  <c r="AC15" i="14"/>
  <c r="AB15" i="14"/>
  <c r="AA15" i="14"/>
  <c r="M15" i="14"/>
  <c r="L15" i="14"/>
  <c r="W44" i="15"/>
  <c r="U44" i="15"/>
  <c r="F44" i="15"/>
  <c r="AJ44" i="15" s="1"/>
  <c r="B44" i="15"/>
  <c r="AO43" i="15"/>
  <c r="Z43" i="15"/>
  <c r="Y43" i="15"/>
  <c r="Y44" i="15" s="1"/>
  <c r="X43" i="15"/>
  <c r="W43" i="15"/>
  <c r="V43" i="15"/>
  <c r="U43" i="15"/>
  <c r="T43" i="15"/>
  <c r="S43" i="15"/>
  <c r="S44" i="15" s="1"/>
  <c r="R43" i="15"/>
  <c r="Q43" i="15"/>
  <c r="AF43" i="15" s="1"/>
  <c r="K43" i="15"/>
  <c r="J43" i="15"/>
  <c r="AN43" i="15" s="1"/>
  <c r="I43" i="15"/>
  <c r="AM43" i="15" s="1"/>
  <c r="H43" i="15"/>
  <c r="AL43" i="15" s="1"/>
  <c r="G43" i="15"/>
  <c r="AK43" i="15" s="1"/>
  <c r="F43" i="15"/>
  <c r="AJ43" i="15" s="1"/>
  <c r="E43" i="15"/>
  <c r="AI43" i="15" s="1"/>
  <c r="D43" i="15"/>
  <c r="AH43" i="15" s="1"/>
  <c r="C43" i="15"/>
  <c r="AG43" i="15" s="1"/>
  <c r="B43" i="15"/>
  <c r="AP42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N42" i="15" s="1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AC41" i="15" s="1"/>
  <c r="M41" i="15"/>
  <c r="AQ41" i="15" s="1"/>
  <c r="L41" i="15"/>
  <c r="AQ40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AC40" i="15" s="1"/>
  <c r="M40" i="15"/>
  <c r="L40" i="15"/>
  <c r="AP40" i="15" s="1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W32" i="15"/>
  <c r="S32" i="15"/>
  <c r="AM31" i="15"/>
  <c r="Z31" i="15"/>
  <c r="Y32" i="15" s="1"/>
  <c r="Y31" i="15"/>
  <c r="X31" i="15"/>
  <c r="W31" i="15"/>
  <c r="V31" i="15"/>
  <c r="U31" i="15"/>
  <c r="U32" i="15" s="1"/>
  <c r="T31" i="15"/>
  <c r="S31" i="15"/>
  <c r="R31" i="15"/>
  <c r="Q31" i="15"/>
  <c r="Q32" i="15" s="1"/>
  <c r="K31" i="15"/>
  <c r="J32" i="15" s="1"/>
  <c r="J31" i="15"/>
  <c r="AN31" i="15" s="1"/>
  <c r="I31" i="15"/>
  <c r="H31" i="15"/>
  <c r="AL31" i="15" s="1"/>
  <c r="G31" i="15"/>
  <c r="AK31" i="15" s="1"/>
  <c r="F31" i="15"/>
  <c r="AJ31" i="15" s="1"/>
  <c r="E31" i="15"/>
  <c r="AI31" i="15" s="1"/>
  <c r="D31" i="15"/>
  <c r="AH31" i="15" s="1"/>
  <c r="C31" i="15"/>
  <c r="AG31" i="15" s="1"/>
  <c r="B31" i="15"/>
  <c r="B32" i="15" s="1"/>
  <c r="AP30" i="15"/>
  <c r="AO30" i="15"/>
  <c r="AN30" i="15"/>
  <c r="AM30" i="15"/>
  <c r="AL30" i="15"/>
  <c r="AK30" i="15"/>
  <c r="AJ30" i="15"/>
  <c r="AI30" i="15"/>
  <c r="AH30" i="15"/>
  <c r="AG30" i="15"/>
  <c r="AF30" i="15"/>
  <c r="AB30" i="15"/>
  <c r="AQ30" i="15" s="1"/>
  <c r="AA30" i="15"/>
  <c r="N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AQ29" i="15" s="1"/>
  <c r="L29" i="15"/>
  <c r="AP28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AC28" i="15" s="1"/>
  <c r="M28" i="15"/>
  <c r="AQ28" i="15" s="1"/>
  <c r="L28" i="15"/>
  <c r="N28" i="15" s="1"/>
  <c r="AR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S20" i="15"/>
  <c r="AN19" i="15"/>
  <c r="Z19" i="15"/>
  <c r="Y19" i="15"/>
  <c r="Y20" i="15" s="1"/>
  <c r="X19" i="15"/>
  <c r="W20" i="15" s="1"/>
  <c r="W19" i="15"/>
  <c r="V19" i="15"/>
  <c r="U20" i="15" s="1"/>
  <c r="U19" i="15"/>
  <c r="T19" i="15"/>
  <c r="S19" i="15"/>
  <c r="R19" i="15"/>
  <c r="Q19" i="15"/>
  <c r="Q20" i="15" s="1"/>
  <c r="K19" i="15"/>
  <c r="AO19" i="15" s="1"/>
  <c r="J19" i="15"/>
  <c r="J20" i="15" s="1"/>
  <c r="I19" i="15"/>
  <c r="AM19" i="15" s="1"/>
  <c r="H19" i="15"/>
  <c r="H20" i="15" s="1"/>
  <c r="G19" i="15"/>
  <c r="AK19" i="15" s="1"/>
  <c r="F19" i="15"/>
  <c r="AJ19" i="15" s="1"/>
  <c r="E19" i="15"/>
  <c r="AI19" i="15" s="1"/>
  <c r="D19" i="15"/>
  <c r="AH19" i="15" s="1"/>
  <c r="C19" i="15"/>
  <c r="AG19" i="15" s="1"/>
  <c r="B19" i="15"/>
  <c r="B20" i="15" s="1"/>
  <c r="AO18" i="15"/>
  <c r="AN18" i="15"/>
  <c r="AM18" i="15"/>
  <c r="AL18" i="15"/>
  <c r="AK18" i="15"/>
  <c r="AJ18" i="15"/>
  <c r="AI18" i="15"/>
  <c r="AH18" i="15"/>
  <c r="AG18" i="15"/>
  <c r="AF18" i="15"/>
  <c r="AB18" i="15"/>
  <c r="AQ18" i="15" s="1"/>
  <c r="AA18" i="15"/>
  <c r="AC18" i="15" s="1"/>
  <c r="N18" i="15"/>
  <c r="AR18" i="15" s="1"/>
  <c r="M18" i="15"/>
  <c r="L18" i="15"/>
  <c r="AP18" i="15" s="1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AC17" i="15" s="1"/>
  <c r="M17" i="15"/>
  <c r="AQ17" i="15" s="1"/>
  <c r="L17" i="15"/>
  <c r="AP17" i="15" s="1"/>
  <c r="AP16" i="15"/>
  <c r="AO16" i="15"/>
  <c r="AN16" i="15"/>
  <c r="AM16" i="15"/>
  <c r="AL16" i="15"/>
  <c r="AK16" i="15"/>
  <c r="AJ16" i="15"/>
  <c r="AI16" i="15"/>
  <c r="AH16" i="15"/>
  <c r="AG16" i="15"/>
  <c r="AF16" i="15"/>
  <c r="AB16" i="15"/>
  <c r="AQ16" i="15" s="1"/>
  <c r="AA16" i="15"/>
  <c r="N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AC15" i="15" s="1"/>
  <c r="M15" i="15"/>
  <c r="AQ15" i="15" s="1"/>
  <c r="L15" i="15"/>
  <c r="Q44" i="16"/>
  <c r="AK43" i="16"/>
  <c r="AI43" i="16"/>
  <c r="Z43" i="16"/>
  <c r="Y43" i="16"/>
  <c r="Y44" i="16" s="1"/>
  <c r="X43" i="16"/>
  <c r="W43" i="16"/>
  <c r="W44" i="16" s="1"/>
  <c r="V43" i="16"/>
  <c r="U44" i="16" s="1"/>
  <c r="U43" i="16"/>
  <c r="T43" i="16"/>
  <c r="S43" i="16"/>
  <c r="R43" i="16"/>
  <c r="Q43" i="16"/>
  <c r="K43" i="16"/>
  <c r="AO43" i="16" s="1"/>
  <c r="J43" i="16"/>
  <c r="AN43" i="16" s="1"/>
  <c r="I43" i="16"/>
  <c r="AM43" i="16" s="1"/>
  <c r="H43" i="16"/>
  <c r="H44" i="16" s="1"/>
  <c r="AL44" i="16" s="1"/>
  <c r="G43" i="16"/>
  <c r="F44" i="16" s="1"/>
  <c r="F43" i="16"/>
  <c r="AJ43" i="16" s="1"/>
  <c r="E43" i="16"/>
  <c r="D43" i="16"/>
  <c r="AH43" i="16" s="1"/>
  <c r="C43" i="16"/>
  <c r="AG43" i="16" s="1"/>
  <c r="B43" i="16"/>
  <c r="B44" i="16" s="1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AC42" i="16" s="1"/>
  <c r="M42" i="16"/>
  <c r="AQ42" i="16" s="1"/>
  <c r="L42" i="16"/>
  <c r="AQ41" i="16"/>
  <c r="AP41" i="16"/>
  <c r="AO41" i="16"/>
  <c r="AN41" i="16"/>
  <c r="AM41" i="16"/>
  <c r="AL41" i="16"/>
  <c r="AK41" i="16"/>
  <c r="AJ41" i="16"/>
  <c r="AI41" i="16"/>
  <c r="AH41" i="16"/>
  <c r="AG41" i="16"/>
  <c r="AF41" i="16"/>
  <c r="AC41" i="16"/>
  <c r="AB41" i="16"/>
  <c r="AA41" i="16"/>
  <c r="N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Q40" i="16" s="1"/>
  <c r="AA40" i="16"/>
  <c r="AC40" i="16" s="1"/>
  <c r="N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Q39" i="16" s="1"/>
  <c r="AA39" i="16"/>
  <c r="AC39" i="16" s="1"/>
  <c r="M39" i="16"/>
  <c r="L39" i="16"/>
  <c r="AP39" i="16" s="1"/>
  <c r="AL32" i="16"/>
  <c r="Y32" i="16"/>
  <c r="J32" i="16"/>
  <c r="AN32" i="16" s="1"/>
  <c r="H32" i="16"/>
  <c r="Z31" i="16"/>
  <c r="Y31" i="16"/>
  <c r="X31" i="16"/>
  <c r="W31" i="16"/>
  <c r="W32" i="16" s="1"/>
  <c r="V31" i="16"/>
  <c r="U31" i="16"/>
  <c r="U32" i="16" s="1"/>
  <c r="T31" i="16"/>
  <c r="S31" i="16"/>
  <c r="R31" i="16"/>
  <c r="Q31" i="16"/>
  <c r="K31" i="16"/>
  <c r="AO31" i="16" s="1"/>
  <c r="J31" i="16"/>
  <c r="AN31" i="16" s="1"/>
  <c r="I31" i="16"/>
  <c r="AM31" i="16" s="1"/>
  <c r="H31" i="16"/>
  <c r="AL31" i="16" s="1"/>
  <c r="G31" i="16"/>
  <c r="AK31" i="16" s="1"/>
  <c r="F31" i="16"/>
  <c r="F32" i="16" s="1"/>
  <c r="AJ32" i="16" s="1"/>
  <c r="E31" i="16"/>
  <c r="D32" i="16" s="1"/>
  <c r="D31" i="16"/>
  <c r="AH31" i="16" s="1"/>
  <c r="C31" i="16"/>
  <c r="B31" i="16"/>
  <c r="AO30" i="16"/>
  <c r="AN30" i="16"/>
  <c r="AM30" i="16"/>
  <c r="AL30" i="16"/>
  <c r="AK30" i="16"/>
  <c r="AJ30" i="16"/>
  <c r="AI30" i="16"/>
  <c r="AH30" i="16"/>
  <c r="AG30" i="16"/>
  <c r="AF30" i="16"/>
  <c r="AC30" i="16"/>
  <c r="AB30" i="16"/>
  <c r="AA30" i="16"/>
  <c r="M30" i="16"/>
  <c r="AQ30" i="16" s="1"/>
  <c r="L30" i="16"/>
  <c r="AP30" i="16" s="1"/>
  <c r="AQ29" i="16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AC29" i="16" s="1"/>
  <c r="AR29" i="16" s="1"/>
  <c r="N29" i="16"/>
  <c r="M29" i="16"/>
  <c r="L29" i="16"/>
  <c r="AP29" i="16" s="1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AQ28" i="16" s="1"/>
  <c r="L28" i="16"/>
  <c r="AQ27" i="16"/>
  <c r="AP27" i="16"/>
  <c r="AO27" i="16"/>
  <c r="AN27" i="16"/>
  <c r="AM27" i="16"/>
  <c r="AL27" i="16"/>
  <c r="AK27" i="16"/>
  <c r="AJ27" i="16"/>
  <c r="AI27" i="16"/>
  <c r="AH27" i="16"/>
  <c r="AG27" i="16"/>
  <c r="AF27" i="16"/>
  <c r="AC27" i="16"/>
  <c r="AB27" i="16"/>
  <c r="AA27" i="16"/>
  <c r="N27" i="16"/>
  <c r="M27" i="16"/>
  <c r="L27" i="16"/>
  <c r="H20" i="16"/>
  <c r="AL20" i="16" s="1"/>
  <c r="F20" i="16"/>
  <c r="AJ20" i="16" s="1"/>
  <c r="D20" i="16"/>
  <c r="Z19" i="16"/>
  <c r="Y19" i="16"/>
  <c r="X19" i="16"/>
  <c r="W19" i="16"/>
  <c r="W20" i="16" s="1"/>
  <c r="V19" i="16"/>
  <c r="U19" i="16"/>
  <c r="U20" i="16" s="1"/>
  <c r="T19" i="16"/>
  <c r="S19" i="16"/>
  <c r="R19" i="16"/>
  <c r="Q19" i="16"/>
  <c r="Q20" i="16" s="1"/>
  <c r="K19" i="16"/>
  <c r="J19" i="16"/>
  <c r="I19" i="16"/>
  <c r="AM19" i="16" s="1"/>
  <c r="H19" i="16"/>
  <c r="AL19" i="16" s="1"/>
  <c r="G19" i="16"/>
  <c r="AK19" i="16" s="1"/>
  <c r="F19" i="16"/>
  <c r="AJ19" i="16" s="1"/>
  <c r="E19" i="16"/>
  <c r="AI19" i="16" s="1"/>
  <c r="D19" i="16"/>
  <c r="AH19" i="16" s="1"/>
  <c r="C19" i="16"/>
  <c r="AG19" i="16" s="1"/>
  <c r="B19" i="16"/>
  <c r="AQ18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AC18" i="16" s="1"/>
  <c r="M18" i="16"/>
  <c r="L18" i="16"/>
  <c r="AP18" i="16" s="1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AC16" i="16" s="1"/>
  <c r="M16" i="16"/>
  <c r="AQ16" i="16" s="1"/>
  <c r="L16" i="16"/>
  <c r="AQ15" i="16"/>
  <c r="AO15" i="16"/>
  <c r="AN15" i="16"/>
  <c r="AM15" i="16"/>
  <c r="AL15" i="16"/>
  <c r="AK15" i="16"/>
  <c r="AJ15" i="16"/>
  <c r="AI15" i="16"/>
  <c r="AH15" i="16"/>
  <c r="AG15" i="16"/>
  <c r="AF15" i="16"/>
  <c r="AC15" i="16"/>
  <c r="AR15" i="16" s="1"/>
  <c r="AB15" i="16"/>
  <c r="AA15" i="16"/>
  <c r="N15" i="16"/>
  <c r="M15" i="16"/>
  <c r="L15" i="16"/>
  <c r="W44" i="17"/>
  <c r="U44" i="17"/>
  <c r="F44" i="17"/>
  <c r="AJ44" i="17" s="1"/>
  <c r="Z43" i="17"/>
  <c r="Y43" i="17"/>
  <c r="Y44" i="17" s="1"/>
  <c r="X43" i="17"/>
  <c r="W43" i="17"/>
  <c r="V43" i="17"/>
  <c r="U43" i="17"/>
  <c r="T43" i="17"/>
  <c r="S43" i="17"/>
  <c r="S44" i="17" s="1"/>
  <c r="R43" i="17"/>
  <c r="Q43" i="17"/>
  <c r="K43" i="17"/>
  <c r="AO43" i="17" s="1"/>
  <c r="J43" i="17"/>
  <c r="AN43" i="17" s="1"/>
  <c r="I43" i="17"/>
  <c r="AM43" i="17" s="1"/>
  <c r="H43" i="17"/>
  <c r="AL43" i="17" s="1"/>
  <c r="G43" i="17"/>
  <c r="AK43" i="17" s="1"/>
  <c r="F43" i="17"/>
  <c r="AJ43" i="17" s="1"/>
  <c r="E43" i="17"/>
  <c r="AI43" i="17" s="1"/>
  <c r="D43" i="17"/>
  <c r="AH43" i="17" s="1"/>
  <c r="C43" i="17"/>
  <c r="AG43" i="17" s="1"/>
  <c r="B43" i="17"/>
  <c r="AP42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AR42" i="17" s="1"/>
  <c r="M42" i="17"/>
  <c r="AQ42" i="17" s="1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AC41" i="17" s="1"/>
  <c r="N41" i="17"/>
  <c r="AR41" i="17" s="1"/>
  <c r="M41" i="17"/>
  <c r="AQ41" i="17" s="1"/>
  <c r="L41" i="17"/>
  <c r="AQ40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AC40" i="17" s="1"/>
  <c r="M40" i="17"/>
  <c r="N40" i="17" s="1"/>
  <c r="AR40" i="17" s="1"/>
  <c r="L40" i="17"/>
  <c r="AP40" i="17" s="1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AC39" i="17" s="1"/>
  <c r="M39" i="17"/>
  <c r="L39" i="17"/>
  <c r="N39" i="17" s="1"/>
  <c r="S32" i="17"/>
  <c r="Z31" i="17"/>
  <c r="Y32" i="17" s="1"/>
  <c r="Y31" i="17"/>
  <c r="X31" i="17"/>
  <c r="W31" i="17"/>
  <c r="V31" i="17"/>
  <c r="U31" i="17"/>
  <c r="U32" i="17" s="1"/>
  <c r="T31" i="17"/>
  <c r="S31" i="17"/>
  <c r="R31" i="17"/>
  <c r="Q31" i="17"/>
  <c r="Q32" i="17" s="1"/>
  <c r="K31" i="17"/>
  <c r="J32" i="17" s="1"/>
  <c r="J31" i="17"/>
  <c r="AN31" i="17" s="1"/>
  <c r="I31" i="17"/>
  <c r="H31" i="17"/>
  <c r="AL31" i="17" s="1"/>
  <c r="G31" i="17"/>
  <c r="AK31" i="17" s="1"/>
  <c r="F31" i="17"/>
  <c r="AJ31" i="17" s="1"/>
  <c r="E31" i="17"/>
  <c r="AI31" i="17" s="1"/>
  <c r="D31" i="17"/>
  <c r="AH31" i="17" s="1"/>
  <c r="C31" i="17"/>
  <c r="AG31" i="17" s="1"/>
  <c r="B31" i="17"/>
  <c r="B32" i="17" s="1"/>
  <c r="AQ30" i="17"/>
  <c r="AP30" i="17"/>
  <c r="AO30" i="17"/>
  <c r="AN30" i="17"/>
  <c r="AM30" i="17"/>
  <c r="AL30" i="17"/>
  <c r="AK30" i="17"/>
  <c r="AJ30" i="17"/>
  <c r="AI30" i="17"/>
  <c r="AH30" i="17"/>
  <c r="AG30" i="17"/>
  <c r="AF30" i="17"/>
  <c r="AC30" i="17"/>
  <c r="AB30" i="17"/>
  <c r="AA30" i="17"/>
  <c r="N30" i="17"/>
  <c r="AR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AQ29" i="17" s="1"/>
  <c r="L29" i="17"/>
  <c r="AP28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N27" i="17"/>
  <c r="AR27" i="17" s="1"/>
  <c r="M27" i="17"/>
  <c r="AQ27" i="17" s="1"/>
  <c r="L27" i="17"/>
  <c r="S20" i="17"/>
  <c r="AN19" i="17"/>
  <c r="Z19" i="17"/>
  <c r="Y19" i="17"/>
  <c r="Y20" i="17" s="1"/>
  <c r="X19" i="17"/>
  <c r="W20" i="17" s="1"/>
  <c r="W19" i="17"/>
  <c r="V19" i="17"/>
  <c r="U20" i="17" s="1"/>
  <c r="U19" i="17"/>
  <c r="T19" i="17"/>
  <c r="S19" i="17"/>
  <c r="R19" i="17"/>
  <c r="Q19" i="17"/>
  <c r="Q20" i="17" s="1"/>
  <c r="K19" i="17"/>
  <c r="AO19" i="17" s="1"/>
  <c r="J19" i="17"/>
  <c r="J20" i="17" s="1"/>
  <c r="AN20" i="17" s="1"/>
  <c r="I19" i="17"/>
  <c r="H19" i="17"/>
  <c r="G19" i="17"/>
  <c r="AK19" i="17" s="1"/>
  <c r="F19" i="17"/>
  <c r="AJ19" i="17" s="1"/>
  <c r="E19" i="17"/>
  <c r="AI19" i="17" s="1"/>
  <c r="D19" i="17"/>
  <c r="AH19" i="17" s="1"/>
  <c r="C19" i="17"/>
  <c r="AG19" i="17" s="1"/>
  <c r="B19" i="17"/>
  <c r="B20" i="17" s="1"/>
  <c r="AF20" i="17" s="1"/>
  <c r="AO18" i="17"/>
  <c r="AN18" i="17"/>
  <c r="AM18" i="17"/>
  <c r="AL18" i="17"/>
  <c r="AK18" i="17"/>
  <c r="AJ18" i="17"/>
  <c r="AI18" i="17"/>
  <c r="AH18" i="17"/>
  <c r="AG18" i="17"/>
  <c r="AF18" i="17"/>
  <c r="AQ18" i="17"/>
  <c r="AC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P17" i="17" s="1"/>
  <c r="AP16" i="17"/>
  <c r="AO16" i="17"/>
  <c r="AN16" i="17"/>
  <c r="AM16" i="17"/>
  <c r="AL16" i="17"/>
  <c r="AK16" i="17"/>
  <c r="AJ16" i="17"/>
  <c r="AI16" i="17"/>
  <c r="AH16" i="17"/>
  <c r="AG16" i="17"/>
  <c r="AF16" i="17"/>
  <c r="AC16" i="17"/>
  <c r="M16" i="17"/>
  <c r="N16" i="17" s="1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S44" i="4"/>
  <c r="Q44" i="4"/>
  <c r="B44" i="4"/>
  <c r="AF44" i="4" s="1"/>
  <c r="AF43" i="4"/>
  <c r="Z43" i="4"/>
  <c r="Y43" i="4"/>
  <c r="Y44" i="4" s="1"/>
  <c r="X43" i="4"/>
  <c r="W43" i="4"/>
  <c r="V43" i="4"/>
  <c r="U44" i="4" s="1"/>
  <c r="U43" i="4"/>
  <c r="T43" i="4"/>
  <c r="S43" i="4"/>
  <c r="R43" i="4"/>
  <c r="Q43" i="4"/>
  <c r="K43" i="4"/>
  <c r="AO43" i="4" s="1"/>
  <c r="J43" i="4"/>
  <c r="J44" i="4" s="1"/>
  <c r="AN44" i="4" s="1"/>
  <c r="I43" i="4"/>
  <c r="AM43" i="4" s="1"/>
  <c r="H43" i="4"/>
  <c r="AL43" i="4" s="1"/>
  <c r="G43" i="4"/>
  <c r="F44" i="4" s="1"/>
  <c r="F43" i="4"/>
  <c r="AJ43" i="4" s="1"/>
  <c r="E43" i="4"/>
  <c r="AI43" i="4" s="1"/>
  <c r="D43" i="4"/>
  <c r="AH43" i="4" s="1"/>
  <c r="C43" i="4"/>
  <c r="AG43" i="4" s="1"/>
  <c r="B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AC42" i="4" s="1"/>
  <c r="M42" i="4"/>
  <c r="AQ42" i="4" s="1"/>
  <c r="L42" i="4"/>
  <c r="AP42" i="4" s="1"/>
  <c r="AP41" i="4"/>
  <c r="AO41" i="4"/>
  <c r="AN41" i="4"/>
  <c r="AM41" i="4"/>
  <c r="AL41" i="4"/>
  <c r="AK41" i="4"/>
  <c r="AJ41" i="4"/>
  <c r="AI41" i="4"/>
  <c r="AH41" i="4"/>
  <c r="AG41" i="4"/>
  <c r="AF41" i="4"/>
  <c r="AB41" i="4"/>
  <c r="AC41" i="4" s="1"/>
  <c r="AA41" i="4"/>
  <c r="N41" i="4"/>
  <c r="M41" i="4"/>
  <c r="L41" i="4"/>
  <c r="AQ40" i="4"/>
  <c r="AO40" i="4"/>
  <c r="AN40" i="4"/>
  <c r="AM40" i="4"/>
  <c r="AL40" i="4"/>
  <c r="AK40" i="4"/>
  <c r="AJ40" i="4"/>
  <c r="AI40" i="4"/>
  <c r="AH40" i="4"/>
  <c r="AG40" i="4"/>
  <c r="AF40" i="4"/>
  <c r="AC40" i="4"/>
  <c r="AB40" i="4"/>
  <c r="AA40" i="4"/>
  <c r="M40" i="4"/>
  <c r="L40" i="4"/>
  <c r="AP40" i="4" s="1"/>
  <c r="AP39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AC39" i="4" s="1"/>
  <c r="AR39" i="4" s="1"/>
  <c r="M39" i="4"/>
  <c r="L39" i="4"/>
  <c r="N39" i="4" s="1"/>
  <c r="Y32" i="4"/>
  <c r="Q32" i="4"/>
  <c r="J32" i="4"/>
  <c r="AN32" i="4" s="1"/>
  <c r="H32" i="4"/>
  <c r="AL32" i="4" s="1"/>
  <c r="D32" i="4"/>
  <c r="B32" i="4"/>
  <c r="AF32" i="4" s="1"/>
  <c r="AF31" i="4"/>
  <c r="Z31" i="4"/>
  <c r="Y31" i="4"/>
  <c r="X31" i="4"/>
  <c r="W31" i="4"/>
  <c r="W32" i="4" s="1"/>
  <c r="V31" i="4"/>
  <c r="U31" i="4"/>
  <c r="U32" i="4" s="1"/>
  <c r="T31" i="4"/>
  <c r="S31" i="4"/>
  <c r="R31" i="4"/>
  <c r="Q31" i="4"/>
  <c r="K31" i="4"/>
  <c r="AO31" i="4" s="1"/>
  <c r="J31" i="4"/>
  <c r="AN31" i="4" s="1"/>
  <c r="I31" i="4"/>
  <c r="AM31" i="4" s="1"/>
  <c r="H31" i="4"/>
  <c r="AL31" i="4" s="1"/>
  <c r="G31" i="4"/>
  <c r="AK31" i="4" s="1"/>
  <c r="F31" i="4"/>
  <c r="E31" i="4"/>
  <c r="AI31" i="4" s="1"/>
  <c r="D31" i="4"/>
  <c r="AH31" i="4" s="1"/>
  <c r="C31" i="4"/>
  <c r="AG31" i="4" s="1"/>
  <c r="B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AC30" i="4" s="1"/>
  <c r="N30" i="4"/>
  <c r="M30" i="4"/>
  <c r="AQ30" i="4" s="1"/>
  <c r="L30" i="4"/>
  <c r="AP30" i="4" s="1"/>
  <c r="AO29" i="4"/>
  <c r="AN29" i="4"/>
  <c r="AM29" i="4"/>
  <c r="AL29" i="4"/>
  <c r="AK29" i="4"/>
  <c r="AJ29" i="4"/>
  <c r="AI29" i="4"/>
  <c r="AH29" i="4"/>
  <c r="AG29" i="4"/>
  <c r="AF29" i="4"/>
  <c r="AB29" i="4"/>
  <c r="AQ29" i="4" s="1"/>
  <c r="AA29" i="4"/>
  <c r="M29" i="4"/>
  <c r="L29" i="4"/>
  <c r="AP29" i="4" s="1"/>
  <c r="AP28" i="4"/>
  <c r="AO28" i="4"/>
  <c r="AN28" i="4"/>
  <c r="AM28" i="4"/>
  <c r="AL28" i="4"/>
  <c r="AK28" i="4"/>
  <c r="AJ28" i="4"/>
  <c r="AI28" i="4"/>
  <c r="AH28" i="4"/>
  <c r="AG28" i="4"/>
  <c r="AF28" i="4"/>
  <c r="AB28" i="4"/>
  <c r="AC28" i="4" s="1"/>
  <c r="AA28" i="4"/>
  <c r="N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AC27" i="4" s="1"/>
  <c r="M27" i="4"/>
  <c r="AQ27" i="4" s="1"/>
  <c r="L27" i="4"/>
  <c r="AP27" i="4" s="1"/>
  <c r="Q20" i="4"/>
  <c r="J20" i="4"/>
  <c r="Z19" i="4"/>
  <c r="Y19" i="4"/>
  <c r="Y20" i="4" s="1"/>
  <c r="X19" i="4"/>
  <c r="W19" i="4"/>
  <c r="W20" i="4" s="1"/>
  <c r="V19" i="4"/>
  <c r="AK19" i="4" s="1"/>
  <c r="U19" i="4"/>
  <c r="U20" i="4" s="1"/>
  <c r="T19" i="4"/>
  <c r="S20" i="4" s="1"/>
  <c r="S19" i="4"/>
  <c r="R19" i="4"/>
  <c r="Q19" i="4"/>
  <c r="K19" i="4"/>
  <c r="AO19" i="4" s="1"/>
  <c r="J19" i="4"/>
  <c r="AN19" i="4" s="1"/>
  <c r="I19" i="4"/>
  <c r="AM19" i="4" s="1"/>
  <c r="H19" i="4"/>
  <c r="AL19" i="4" s="1"/>
  <c r="G19" i="4"/>
  <c r="F19" i="4"/>
  <c r="F20" i="4" s="1"/>
  <c r="AJ20" i="4" s="1"/>
  <c r="E19" i="4"/>
  <c r="D20" i="4" s="1"/>
  <c r="AH20" i="4" s="1"/>
  <c r="D19" i="4"/>
  <c r="AH19" i="4" s="1"/>
  <c r="C19" i="4"/>
  <c r="AG19" i="4" s="1"/>
  <c r="B19" i="4"/>
  <c r="B20" i="4" s="1"/>
  <c r="AO18" i="4"/>
  <c r="AN18" i="4"/>
  <c r="AM18" i="4"/>
  <c r="AL18" i="4"/>
  <c r="AK18" i="4"/>
  <c r="AJ18" i="4"/>
  <c r="AI18" i="4"/>
  <c r="AH18" i="4"/>
  <c r="AG18" i="4"/>
  <c r="AF18" i="4"/>
  <c r="AB18" i="4"/>
  <c r="AA18" i="4"/>
  <c r="AC18" i="4" s="1"/>
  <c r="M18" i="4"/>
  <c r="AQ18" i="4" s="1"/>
  <c r="L18" i="4"/>
  <c r="AP18" i="4" s="1"/>
  <c r="AQ17" i="4"/>
  <c r="AO17" i="4"/>
  <c r="AN17" i="4"/>
  <c r="AM17" i="4"/>
  <c r="AL17" i="4"/>
  <c r="AK17" i="4"/>
  <c r="AJ17" i="4"/>
  <c r="AI17" i="4"/>
  <c r="AH17" i="4"/>
  <c r="AG17" i="4"/>
  <c r="AF17" i="4"/>
  <c r="AC17" i="4"/>
  <c r="AR17" i="4" s="1"/>
  <c r="AB17" i="4"/>
  <c r="AA17" i="4"/>
  <c r="N17" i="4"/>
  <c r="M17" i="4"/>
  <c r="L17" i="4"/>
  <c r="AP17" i="4" s="1"/>
  <c r="AO16" i="4"/>
  <c r="AN16" i="4"/>
  <c r="AM16" i="4"/>
  <c r="AL16" i="4"/>
  <c r="AK16" i="4"/>
  <c r="AJ16" i="4"/>
  <c r="AI16" i="4"/>
  <c r="AH16" i="4"/>
  <c r="AG16" i="4"/>
  <c r="AF16" i="4"/>
  <c r="AB16" i="4"/>
  <c r="AA16" i="4"/>
  <c r="AC16" i="4" s="1"/>
  <c r="N16" i="4"/>
  <c r="M16" i="4"/>
  <c r="AQ16" i="4" s="1"/>
  <c r="L16" i="4"/>
  <c r="AP16" i="4" s="1"/>
  <c r="AO15" i="4"/>
  <c r="AN15" i="4"/>
  <c r="AM15" i="4"/>
  <c r="AL15" i="4"/>
  <c r="AK15" i="4"/>
  <c r="AJ15" i="4"/>
  <c r="AI15" i="4"/>
  <c r="AH15" i="4"/>
  <c r="AG15" i="4"/>
  <c r="AF15" i="4"/>
  <c r="AB15" i="4"/>
  <c r="AQ15" i="4" s="1"/>
  <c r="AA15" i="4"/>
  <c r="M15" i="4"/>
  <c r="L15" i="4"/>
  <c r="AP15" i="4" s="1"/>
  <c r="AN44" i="7"/>
  <c r="Y44" i="7"/>
  <c r="J44" i="7"/>
  <c r="H44" i="7"/>
  <c r="Z43" i="7"/>
  <c r="Y43" i="7"/>
  <c r="X43" i="7"/>
  <c r="W43" i="7"/>
  <c r="W44" i="7" s="1"/>
  <c r="V43" i="7"/>
  <c r="U43" i="7"/>
  <c r="U44" i="7" s="1"/>
  <c r="T43" i="7"/>
  <c r="S43" i="7"/>
  <c r="R43" i="7"/>
  <c r="Q43" i="7"/>
  <c r="K43" i="7"/>
  <c r="AO43" i="7" s="1"/>
  <c r="J43" i="7"/>
  <c r="AN43" i="7" s="1"/>
  <c r="I43" i="7"/>
  <c r="AM43" i="7" s="1"/>
  <c r="H43" i="7"/>
  <c r="AL43" i="7" s="1"/>
  <c r="G43" i="7"/>
  <c r="AK43" i="7" s="1"/>
  <c r="F43" i="7"/>
  <c r="AJ43" i="7" s="1"/>
  <c r="E43" i="7"/>
  <c r="AI43" i="7" s="1"/>
  <c r="D43" i="7"/>
  <c r="C43" i="7"/>
  <c r="B43" i="7"/>
  <c r="B44" i="7" s="1"/>
  <c r="AO42" i="7"/>
  <c r="AN42" i="7"/>
  <c r="AM42" i="7"/>
  <c r="AL42" i="7"/>
  <c r="AK42" i="7"/>
  <c r="AJ42" i="7"/>
  <c r="AI42" i="7"/>
  <c r="AH42" i="7"/>
  <c r="AG42" i="7"/>
  <c r="AF42" i="7"/>
  <c r="AC42" i="7"/>
  <c r="AB42" i="7"/>
  <c r="AA42" i="7"/>
  <c r="M42" i="7"/>
  <c r="AQ42" i="7" s="1"/>
  <c r="L42" i="7"/>
  <c r="AP42" i="7" s="1"/>
  <c r="AQ41" i="7"/>
  <c r="AO41" i="7"/>
  <c r="AN41" i="7"/>
  <c r="AM41" i="7"/>
  <c r="AL41" i="7"/>
  <c r="AK41" i="7"/>
  <c r="AJ41" i="7"/>
  <c r="AI41" i="7"/>
  <c r="AH41" i="7"/>
  <c r="AG41" i="7"/>
  <c r="AF41" i="7"/>
  <c r="AC41" i="7"/>
  <c r="AB41" i="7"/>
  <c r="AA41" i="7"/>
  <c r="AP41" i="7" s="1"/>
  <c r="M41" i="7"/>
  <c r="L41" i="7"/>
  <c r="N41" i="7" s="1"/>
  <c r="AR41" i="7" s="1"/>
  <c r="AO40" i="7"/>
  <c r="AN40" i="7"/>
  <c r="AM40" i="7"/>
  <c r="AL40" i="7"/>
  <c r="AK40" i="7"/>
  <c r="AJ40" i="7"/>
  <c r="AI40" i="7"/>
  <c r="AH40" i="7"/>
  <c r="AG40" i="7"/>
  <c r="AF40" i="7"/>
  <c r="AB40" i="7"/>
  <c r="AA40" i="7"/>
  <c r="AC40" i="7" s="1"/>
  <c r="M40" i="7"/>
  <c r="AQ40" i="7" s="1"/>
  <c r="L40" i="7"/>
  <c r="AP40" i="7" s="1"/>
  <c r="AQ39" i="7"/>
  <c r="AO39" i="7"/>
  <c r="AN39" i="7"/>
  <c r="AM39" i="7"/>
  <c r="AL39" i="7"/>
  <c r="AK39" i="7"/>
  <c r="AJ39" i="7"/>
  <c r="AI39" i="7"/>
  <c r="AH39" i="7"/>
  <c r="AG39" i="7"/>
  <c r="AF39" i="7"/>
  <c r="AC39" i="7"/>
  <c r="AR39" i="7" s="1"/>
  <c r="AB39" i="7"/>
  <c r="AA39" i="7"/>
  <c r="N39" i="7"/>
  <c r="M39" i="7"/>
  <c r="L39" i="7"/>
  <c r="AP39" i="7" s="1"/>
  <c r="W32" i="7"/>
  <c r="H32" i="7"/>
  <c r="AL32" i="7" s="1"/>
  <c r="F32" i="7"/>
  <c r="AJ32" i="7" s="1"/>
  <c r="D32" i="7"/>
  <c r="AH32" i="7" s="1"/>
  <c r="AG31" i="7"/>
  <c r="Z31" i="7"/>
  <c r="Y31" i="7"/>
  <c r="Y32" i="7" s="1"/>
  <c r="X31" i="7"/>
  <c r="W31" i="7"/>
  <c r="V31" i="7"/>
  <c r="U31" i="7"/>
  <c r="U32" i="7" s="1"/>
  <c r="T31" i="7"/>
  <c r="S31" i="7"/>
  <c r="S32" i="7" s="1"/>
  <c r="R31" i="7"/>
  <c r="Q31" i="7"/>
  <c r="K31" i="7"/>
  <c r="AO31" i="7" s="1"/>
  <c r="J31" i="7"/>
  <c r="AN31" i="7" s="1"/>
  <c r="I31" i="7"/>
  <c r="AM31" i="7" s="1"/>
  <c r="H31" i="7"/>
  <c r="AL31" i="7" s="1"/>
  <c r="G31" i="7"/>
  <c r="AK31" i="7" s="1"/>
  <c r="F31" i="7"/>
  <c r="AJ31" i="7" s="1"/>
  <c r="E31" i="7"/>
  <c r="AI31" i="7" s="1"/>
  <c r="D31" i="7"/>
  <c r="AH31" i="7" s="1"/>
  <c r="C31" i="7"/>
  <c r="B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AC30" i="7" s="1"/>
  <c r="M30" i="7"/>
  <c r="AQ30" i="7" s="1"/>
  <c r="L30" i="7"/>
  <c r="N30" i="7" s="1"/>
  <c r="AR30" i="7" s="1"/>
  <c r="AO29" i="7"/>
  <c r="AN29" i="7"/>
  <c r="AM29" i="7"/>
  <c r="AL29" i="7"/>
  <c r="AK29" i="7"/>
  <c r="AJ29" i="7"/>
  <c r="AI29" i="7"/>
  <c r="AH29" i="7"/>
  <c r="AG29" i="7"/>
  <c r="AF29" i="7"/>
  <c r="AB29" i="7"/>
  <c r="AA29" i="7"/>
  <c r="AP29" i="7" s="1"/>
  <c r="M29" i="7"/>
  <c r="AQ29" i="7" s="1"/>
  <c r="L29" i="7"/>
  <c r="AQ28" i="7"/>
  <c r="AO28" i="7"/>
  <c r="AN28" i="7"/>
  <c r="AM28" i="7"/>
  <c r="AL28" i="7"/>
  <c r="AK28" i="7"/>
  <c r="AJ28" i="7"/>
  <c r="AI28" i="7"/>
  <c r="AH28" i="7"/>
  <c r="AG28" i="7"/>
  <c r="AF28" i="7"/>
  <c r="AC28" i="7"/>
  <c r="AB28" i="7"/>
  <c r="AA28" i="7"/>
  <c r="M28" i="7"/>
  <c r="L28" i="7"/>
  <c r="AP28" i="7" s="1"/>
  <c r="AQ27" i="7"/>
  <c r="AO27" i="7"/>
  <c r="AN27" i="7"/>
  <c r="AM27" i="7"/>
  <c r="AL27" i="7"/>
  <c r="AK27" i="7"/>
  <c r="AJ27" i="7"/>
  <c r="AI27" i="7"/>
  <c r="AH27" i="7"/>
  <c r="AG27" i="7"/>
  <c r="AF27" i="7"/>
  <c r="AC27" i="7"/>
  <c r="AB27" i="7"/>
  <c r="AA27" i="7"/>
  <c r="M27" i="7"/>
  <c r="L27" i="7"/>
  <c r="N27" i="7" s="1"/>
  <c r="AR27" i="7" s="1"/>
  <c r="W20" i="7"/>
  <c r="F20" i="7"/>
  <c r="AJ20" i="7" s="1"/>
  <c r="D20" i="7"/>
  <c r="Z19" i="7"/>
  <c r="Y20" i="7" s="1"/>
  <c r="Y19" i="7"/>
  <c r="X19" i="7"/>
  <c r="W19" i="7"/>
  <c r="V19" i="7"/>
  <c r="U19" i="7"/>
  <c r="U20" i="7" s="1"/>
  <c r="T19" i="7"/>
  <c r="S19" i="7"/>
  <c r="S20" i="7" s="1"/>
  <c r="AH20" i="7" s="1"/>
  <c r="R19" i="7"/>
  <c r="Q19" i="7"/>
  <c r="Q20" i="7" s="1"/>
  <c r="K19" i="7"/>
  <c r="AO19" i="7" s="1"/>
  <c r="J19" i="7"/>
  <c r="AN19" i="7" s="1"/>
  <c r="I19" i="7"/>
  <c r="AM19" i="7" s="1"/>
  <c r="H19" i="7"/>
  <c r="AL19" i="7" s="1"/>
  <c r="G19" i="7"/>
  <c r="AK19" i="7" s="1"/>
  <c r="F19" i="7"/>
  <c r="AJ19" i="7" s="1"/>
  <c r="E19" i="7"/>
  <c r="AI19" i="7" s="1"/>
  <c r="D19" i="7"/>
  <c r="AH19" i="7" s="1"/>
  <c r="C19" i="7"/>
  <c r="AG19" i="7" s="1"/>
  <c r="B19" i="7"/>
  <c r="AF19" i="7" s="1"/>
  <c r="AP18" i="7"/>
  <c r="AO18" i="7"/>
  <c r="AN18" i="7"/>
  <c r="AM18" i="7"/>
  <c r="AL18" i="7"/>
  <c r="AK18" i="7"/>
  <c r="AJ18" i="7"/>
  <c r="AI18" i="7"/>
  <c r="AH18" i="7"/>
  <c r="AG18" i="7"/>
  <c r="AF18" i="7"/>
  <c r="AB18" i="7"/>
  <c r="AC18" i="7" s="1"/>
  <c r="AA18" i="7"/>
  <c r="M18" i="7"/>
  <c r="N18" i="7" s="1"/>
  <c r="AR18" i="7" s="1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AC17" i="7" s="1"/>
  <c r="M17" i="7"/>
  <c r="L17" i="7"/>
  <c r="AP17" i="7" s="1"/>
  <c r="AO16" i="7"/>
  <c r="AN16" i="7"/>
  <c r="AM16" i="7"/>
  <c r="AL16" i="7"/>
  <c r="AK16" i="7"/>
  <c r="AJ16" i="7"/>
  <c r="AI16" i="7"/>
  <c r="AH16" i="7"/>
  <c r="AG16" i="7"/>
  <c r="AF16" i="7"/>
  <c r="AB16" i="7"/>
  <c r="AA16" i="7"/>
  <c r="AC16" i="7" s="1"/>
  <c r="M16" i="7"/>
  <c r="AQ16" i="7" s="1"/>
  <c r="L16" i="7"/>
  <c r="N16" i="7" s="1"/>
  <c r="AO15" i="7"/>
  <c r="AN15" i="7"/>
  <c r="AM15" i="7"/>
  <c r="AL15" i="7"/>
  <c r="AK15" i="7"/>
  <c r="AJ15" i="7"/>
  <c r="AI15" i="7"/>
  <c r="AH15" i="7"/>
  <c r="AG15" i="7"/>
  <c r="AF15" i="7"/>
  <c r="AB15" i="7"/>
  <c r="AA15" i="7"/>
  <c r="AC15" i="7" s="1"/>
  <c r="M15" i="7"/>
  <c r="AQ15" i="7" s="1"/>
  <c r="L15" i="7"/>
  <c r="AC20" i="9"/>
  <c r="AC18" i="9"/>
  <c r="AB18" i="9"/>
  <c r="AA18" i="9"/>
  <c r="AB17" i="9"/>
  <c r="AA17" i="9"/>
  <c r="AC17" i="9" s="1"/>
  <c r="AC16" i="9"/>
  <c r="AB16" i="9"/>
  <c r="AA16" i="9"/>
  <c r="AB15" i="9"/>
  <c r="AA15" i="9"/>
  <c r="AC15" i="9" s="1"/>
  <c r="AC44" i="9"/>
  <c r="AC42" i="9"/>
  <c r="AB42" i="9"/>
  <c r="AA42" i="9"/>
  <c r="AB41" i="9"/>
  <c r="AA41" i="9"/>
  <c r="AC41" i="9" s="1"/>
  <c r="AC40" i="9"/>
  <c r="AB40" i="9"/>
  <c r="AA40" i="9"/>
  <c r="AB39" i="9"/>
  <c r="AA39" i="9"/>
  <c r="AC39" i="9" s="1"/>
  <c r="AC32" i="9"/>
  <c r="AB30" i="9"/>
  <c r="AA30" i="9"/>
  <c r="AC30" i="9" s="1"/>
  <c r="AC29" i="9"/>
  <c r="AB29" i="9"/>
  <c r="AA29" i="9"/>
  <c r="AB28" i="9"/>
  <c r="AA28" i="9"/>
  <c r="AC28" i="9" s="1"/>
  <c r="AB27" i="9"/>
  <c r="AA27" i="9"/>
  <c r="AC27" i="9" s="1"/>
  <c r="B20" i="7" l="1"/>
  <c r="AP16" i="16"/>
  <c r="AN19" i="16"/>
  <c r="Y20" i="16"/>
  <c r="AQ17" i="16"/>
  <c r="AO19" i="16"/>
  <c r="AR16" i="17"/>
  <c r="AR16" i="4"/>
  <c r="AJ44" i="4"/>
  <c r="AC20" i="7"/>
  <c r="AL44" i="7"/>
  <c r="AN20" i="4"/>
  <c r="AR30" i="4"/>
  <c r="AH20" i="14"/>
  <c r="AC20" i="4"/>
  <c r="AF20" i="4"/>
  <c r="AR16" i="7"/>
  <c r="AR28" i="4"/>
  <c r="D44" i="7"/>
  <c r="AH44" i="7" s="1"/>
  <c r="AI19" i="4"/>
  <c r="H20" i="4"/>
  <c r="AL20" i="4" s="1"/>
  <c r="H44" i="4"/>
  <c r="AP39" i="17"/>
  <c r="S20" i="16"/>
  <c r="AC20" i="16" s="1"/>
  <c r="AP28" i="16"/>
  <c r="N28" i="16"/>
  <c r="AR28" i="16" s="1"/>
  <c r="AR41" i="16"/>
  <c r="S20" i="14"/>
  <c r="AC20" i="14" s="1"/>
  <c r="N32" i="14"/>
  <c r="N17" i="7"/>
  <c r="AR17" i="7" s="1"/>
  <c r="AG43" i="7"/>
  <c r="AR41" i="4"/>
  <c r="N15" i="7"/>
  <c r="AR15" i="7" s="1"/>
  <c r="AQ18" i="7"/>
  <c r="AP27" i="7"/>
  <c r="N29" i="7"/>
  <c r="AF31" i="7"/>
  <c r="B32" i="7"/>
  <c r="AH43" i="7"/>
  <c r="F44" i="7"/>
  <c r="AJ44" i="7" s="1"/>
  <c r="AJ19" i="4"/>
  <c r="AQ39" i="4"/>
  <c r="B44" i="17"/>
  <c r="AR30" i="15"/>
  <c r="AP28" i="14"/>
  <c r="N28" i="14"/>
  <c r="AR28" i="14" s="1"/>
  <c r="H44" i="14"/>
  <c r="AL44" i="14" s="1"/>
  <c r="AL43" i="14"/>
  <c r="AP17" i="6"/>
  <c r="AR41" i="6"/>
  <c r="AO43" i="12"/>
  <c r="AC42" i="8"/>
  <c r="AP42" i="8"/>
  <c r="AF44" i="8"/>
  <c r="AC29" i="7"/>
  <c r="N40" i="7"/>
  <c r="AR40" i="7" s="1"/>
  <c r="N18" i="4"/>
  <c r="AR18" i="4" s="1"/>
  <c r="AM31" i="17"/>
  <c r="N17" i="16"/>
  <c r="AP42" i="16"/>
  <c r="N42" i="16"/>
  <c r="AR42" i="16" s="1"/>
  <c r="AL43" i="16"/>
  <c r="N27" i="15"/>
  <c r="AR27" i="15" s="1"/>
  <c r="AC30" i="15"/>
  <c r="AC32" i="15"/>
  <c r="AO31" i="15"/>
  <c r="AJ32" i="14"/>
  <c r="N29" i="9"/>
  <c r="AR29" i="9" s="1"/>
  <c r="AF32" i="9"/>
  <c r="AF32" i="8"/>
  <c r="J32" i="7"/>
  <c r="AN32" i="7" s="1"/>
  <c r="Q44" i="7"/>
  <c r="AC44" i="7" s="1"/>
  <c r="N27" i="4"/>
  <c r="AR27" i="4" s="1"/>
  <c r="AO31" i="17"/>
  <c r="AC16" i="15"/>
  <c r="AR16" i="15" s="1"/>
  <c r="AL20" i="15"/>
  <c r="AF32" i="15"/>
  <c r="AP17" i="14"/>
  <c r="AP42" i="14"/>
  <c r="N42" i="14"/>
  <c r="AR42" i="14" s="1"/>
  <c r="AG31" i="11"/>
  <c r="AP15" i="7"/>
  <c r="AF32" i="12"/>
  <c r="AQ17" i="7"/>
  <c r="H20" i="7"/>
  <c r="AL20" i="7" s="1"/>
  <c r="N28" i="7"/>
  <c r="AR28" i="7" s="1"/>
  <c r="N42" i="7"/>
  <c r="AR42" i="7" s="1"/>
  <c r="S44" i="7"/>
  <c r="N40" i="4"/>
  <c r="AR40" i="4" s="1"/>
  <c r="N42" i="4"/>
  <c r="AR42" i="4" s="1"/>
  <c r="AK43" i="4"/>
  <c r="AQ16" i="17"/>
  <c r="H20" i="17"/>
  <c r="AL20" i="17" s="1"/>
  <c r="AF32" i="17"/>
  <c r="AC17" i="16"/>
  <c r="AP17" i="16"/>
  <c r="AF44" i="16"/>
  <c r="S44" i="16"/>
  <c r="N41" i="15"/>
  <c r="AR41" i="15" s="1"/>
  <c r="AH19" i="11"/>
  <c r="U32" i="11"/>
  <c r="AC32" i="11" s="1"/>
  <c r="AQ41" i="4"/>
  <c r="AQ30" i="12"/>
  <c r="AC30" i="12"/>
  <c r="AR30" i="12" s="1"/>
  <c r="J20" i="7"/>
  <c r="AN20" i="7" s="1"/>
  <c r="Q32" i="7"/>
  <c r="AC32" i="7" s="1"/>
  <c r="N15" i="4"/>
  <c r="N29" i="4"/>
  <c r="AQ28" i="17"/>
  <c r="AG31" i="16"/>
  <c r="AP40" i="16"/>
  <c r="AC44" i="16"/>
  <c r="AN20" i="15"/>
  <c r="AI31" i="11"/>
  <c r="D32" i="11"/>
  <c r="AH32" i="11" s="1"/>
  <c r="AG43" i="11"/>
  <c r="AR16" i="10"/>
  <c r="AQ28" i="4"/>
  <c r="AN32" i="17"/>
  <c r="S32" i="4"/>
  <c r="AH32" i="4" s="1"/>
  <c r="AJ31" i="4"/>
  <c r="AC28" i="17"/>
  <c r="AR28" i="17" s="1"/>
  <c r="W32" i="17"/>
  <c r="AC32" i="17" s="1"/>
  <c r="AR27" i="16"/>
  <c r="AI31" i="16"/>
  <c r="AG31" i="14"/>
  <c r="AP40" i="14"/>
  <c r="F32" i="11"/>
  <c r="AJ31" i="11"/>
  <c r="AK31" i="10"/>
  <c r="AF20" i="9"/>
  <c r="N20" i="9"/>
  <c r="AR20" i="9" s="1"/>
  <c r="AF19" i="4"/>
  <c r="D44" i="4"/>
  <c r="AN43" i="4"/>
  <c r="AP15" i="17"/>
  <c r="AP18" i="17"/>
  <c r="AM19" i="17"/>
  <c r="AJ31" i="16"/>
  <c r="AR40" i="16"/>
  <c r="AC20" i="15"/>
  <c r="AP29" i="15"/>
  <c r="N29" i="15"/>
  <c r="AR29" i="15" s="1"/>
  <c r="N39" i="15"/>
  <c r="AR39" i="15" s="1"/>
  <c r="AC42" i="15"/>
  <c r="AR42" i="15" s="1"/>
  <c r="AR27" i="14"/>
  <c r="AI31" i="14"/>
  <c r="D44" i="11"/>
  <c r="AH44" i="11" s="1"/>
  <c r="AI43" i="11"/>
  <c r="F20" i="10"/>
  <c r="AJ20" i="10" s="1"/>
  <c r="AK19" i="10"/>
  <c r="AP30" i="7"/>
  <c r="AC15" i="4"/>
  <c r="AC29" i="4"/>
  <c r="AQ15" i="17"/>
  <c r="AC20" i="17"/>
  <c r="AP29" i="17"/>
  <c r="N29" i="17"/>
  <c r="AR29" i="17" s="1"/>
  <c r="AR39" i="17"/>
  <c r="AF43" i="17"/>
  <c r="AP15" i="15"/>
  <c r="N15" i="15"/>
  <c r="AR15" i="15" s="1"/>
  <c r="AQ39" i="15"/>
  <c r="Q44" i="15"/>
  <c r="AC44" i="15" s="1"/>
  <c r="AJ31" i="14"/>
  <c r="AQ16" i="10"/>
  <c r="AC16" i="10"/>
  <c r="AN32" i="15"/>
  <c r="AP16" i="7"/>
  <c r="AF43" i="7"/>
  <c r="F32" i="4"/>
  <c r="AJ32" i="4" s="1"/>
  <c r="W44" i="4"/>
  <c r="AC44" i="4" s="1"/>
  <c r="N15" i="17"/>
  <c r="AR15" i="17" s="1"/>
  <c r="N18" i="17"/>
  <c r="AR18" i="17" s="1"/>
  <c r="AQ39" i="17"/>
  <c r="Q44" i="17"/>
  <c r="AC44" i="17" s="1"/>
  <c r="B20" i="16"/>
  <c r="B32" i="16"/>
  <c r="S32" i="16"/>
  <c r="AH32" i="16" s="1"/>
  <c r="AJ44" i="16"/>
  <c r="AF20" i="15"/>
  <c r="AC39" i="15"/>
  <c r="AP39" i="15"/>
  <c r="B20" i="14"/>
  <c r="AK43" i="11"/>
  <c r="AL20" i="10"/>
  <c r="AP41" i="6"/>
  <c r="AQ41" i="12"/>
  <c r="N41" i="12"/>
  <c r="AR41" i="12" s="1"/>
  <c r="AF44" i="9"/>
  <c r="AQ16" i="8"/>
  <c r="N16" i="8"/>
  <c r="AR16" i="8" s="1"/>
  <c r="F20" i="8"/>
  <c r="AJ20" i="8" s="1"/>
  <c r="AJ19" i="8"/>
  <c r="AL19" i="17"/>
  <c r="AP15" i="16"/>
  <c r="AF19" i="16"/>
  <c r="J44" i="16"/>
  <c r="AN44" i="16" s="1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R27" i="12" s="1"/>
  <c r="AC32" i="12"/>
  <c r="AO31" i="12"/>
  <c r="AQ16" i="9"/>
  <c r="N16" i="9"/>
  <c r="AR16" i="9" s="1"/>
  <c r="AH20" i="8"/>
  <c r="AP39" i="8"/>
  <c r="N39" i="8"/>
  <c r="AR39" i="8" s="1"/>
  <c r="D44" i="17"/>
  <c r="AH44" i="17" s="1"/>
  <c r="D44" i="15"/>
  <c r="AH44" i="15" s="1"/>
  <c r="AN32" i="10"/>
  <c r="AP39" i="10"/>
  <c r="Q44" i="10"/>
  <c r="AC44" i="10" s="1"/>
  <c r="AR27" i="6"/>
  <c r="AQ16" i="12"/>
  <c r="AC16" i="12"/>
  <c r="AR16" i="12" s="1"/>
  <c r="AJ20" i="12"/>
  <c r="AJ32" i="8"/>
  <c r="AP27" i="17"/>
  <c r="AF31" i="17"/>
  <c r="AP41" i="17"/>
  <c r="J20" i="16"/>
  <c r="AN20" i="16" s="1"/>
  <c r="Q32" i="16"/>
  <c r="AC32" i="16" s="1"/>
  <c r="AP27" i="15"/>
  <c r="AF31" i="15"/>
  <c r="AP41" i="15"/>
  <c r="J20" i="14"/>
  <c r="AN20" i="14" s="1"/>
  <c r="Q32" i="14"/>
  <c r="AC32" i="14" s="1"/>
  <c r="AN43" i="14"/>
  <c r="J44" i="14"/>
  <c r="AN44" i="14" s="1"/>
  <c r="B44" i="14"/>
  <c r="N15" i="11"/>
  <c r="AR15" i="11" s="1"/>
  <c r="AP15" i="11"/>
  <c r="AN20" i="10"/>
  <c r="N27" i="10"/>
  <c r="AR27" i="10" s="1"/>
  <c r="AI31" i="6"/>
  <c r="AP42" i="6"/>
  <c r="N42" i="6"/>
  <c r="AR42" i="6" s="1"/>
  <c r="AQ39" i="12"/>
  <c r="N39" i="12"/>
  <c r="AQ28" i="8"/>
  <c r="N28" i="8"/>
  <c r="AR28" i="8" s="1"/>
  <c r="D32" i="17"/>
  <c r="AH32" i="17" s="1"/>
  <c r="H44" i="17"/>
  <c r="AL44" i="17" s="1"/>
  <c r="N16" i="16"/>
  <c r="AR16" i="16" s="1"/>
  <c r="N30" i="16"/>
  <c r="AR30" i="16" s="1"/>
  <c r="D32" i="15"/>
  <c r="AH32" i="15" s="1"/>
  <c r="H44" i="15"/>
  <c r="AL44" i="15" s="1"/>
  <c r="N16" i="14"/>
  <c r="AR16" i="14" s="1"/>
  <c r="N30" i="14"/>
  <c r="AR30" i="14" s="1"/>
  <c r="D44" i="14"/>
  <c r="AH44" i="14" s="1"/>
  <c r="AP17" i="11"/>
  <c r="AP30" i="11"/>
  <c r="N30" i="11"/>
  <c r="AR30" i="11" s="1"/>
  <c r="AR41" i="11"/>
  <c r="AP15" i="10"/>
  <c r="N15" i="10"/>
  <c r="AR15" i="10" s="1"/>
  <c r="AP18" i="10"/>
  <c r="AC30" i="10"/>
  <c r="AR30" i="10" s="1"/>
  <c r="B32" i="6"/>
  <c r="AL20" i="12"/>
  <c r="AC39" i="12"/>
  <c r="AP39" i="12"/>
  <c r="AF44" i="12"/>
  <c r="AJ44" i="12"/>
  <c r="AJ31" i="9"/>
  <c r="F32" i="9"/>
  <c r="AJ32" i="9" s="1"/>
  <c r="AQ39" i="9"/>
  <c r="N39" i="9"/>
  <c r="AR39" i="9" s="1"/>
  <c r="AC28" i="8"/>
  <c r="AP28" i="8"/>
  <c r="AL32" i="8"/>
  <c r="AL44" i="8"/>
  <c r="N17" i="17"/>
  <c r="AR17" i="17" s="1"/>
  <c r="AF19" i="17"/>
  <c r="F32" i="17"/>
  <c r="AJ32" i="17" s="1"/>
  <c r="J44" i="17"/>
  <c r="AN44" i="17" s="1"/>
  <c r="N39" i="16"/>
  <c r="AR39" i="16" s="1"/>
  <c r="N17" i="15"/>
  <c r="AR17" i="15" s="1"/>
  <c r="AF19" i="15"/>
  <c r="F32" i="15"/>
  <c r="AJ32" i="15" s="1"/>
  <c r="J44" i="15"/>
  <c r="AN44" i="15" s="1"/>
  <c r="N39" i="14"/>
  <c r="AR39" i="14" s="1"/>
  <c r="F44" i="14"/>
  <c r="AJ44" i="14" s="1"/>
  <c r="AC20" i="10"/>
  <c r="AM19" i="10"/>
  <c r="AF32" i="10"/>
  <c r="AO31" i="10"/>
  <c r="B44" i="10"/>
  <c r="AP28" i="6"/>
  <c r="N28" i="6"/>
  <c r="AR28" i="6" s="1"/>
  <c r="AN20" i="12"/>
  <c r="AK19" i="12"/>
  <c r="AH19" i="8"/>
  <c r="D20" i="17"/>
  <c r="AH20" i="17" s="1"/>
  <c r="H32" i="17"/>
  <c r="AL32" i="17" s="1"/>
  <c r="N18" i="16"/>
  <c r="AR18" i="16" s="1"/>
  <c r="D20" i="15"/>
  <c r="H32" i="15"/>
  <c r="AL32" i="15" s="1"/>
  <c r="N40" i="15"/>
  <c r="AR40" i="15" s="1"/>
  <c r="N18" i="14"/>
  <c r="AR18" i="14" s="1"/>
  <c r="Y20" i="11"/>
  <c r="AN20" i="11" s="1"/>
  <c r="N18" i="10"/>
  <c r="AR18" i="10" s="1"/>
  <c r="AN19" i="10"/>
  <c r="AJ44" i="10"/>
  <c r="AP40" i="6"/>
  <c r="AG43" i="6"/>
  <c r="AM19" i="12"/>
  <c r="AL32" i="9"/>
  <c r="AJ31" i="8"/>
  <c r="AN44" i="8"/>
  <c r="AL43" i="8"/>
  <c r="F20" i="17"/>
  <c r="AJ20" i="17" s="1"/>
  <c r="AF43" i="16"/>
  <c r="F20" i="15"/>
  <c r="AJ20" i="15" s="1"/>
  <c r="AP42" i="11"/>
  <c r="N42" i="11"/>
  <c r="AR42" i="11" s="1"/>
  <c r="U32" i="6"/>
  <c r="AC32" i="6" s="1"/>
  <c r="AC20" i="12"/>
  <c r="AL32" i="12"/>
  <c r="AO43" i="9"/>
  <c r="J44" i="9"/>
  <c r="AN44" i="9" s="1"/>
  <c r="AL31" i="8"/>
  <c r="D44" i="16"/>
  <c r="AH44" i="16" s="1"/>
  <c r="Q44" i="14"/>
  <c r="AC44" i="14" s="1"/>
  <c r="AP16" i="11"/>
  <c r="N16" i="11"/>
  <c r="AR16" i="11" s="1"/>
  <c r="AQ18" i="11"/>
  <c r="AP28" i="11"/>
  <c r="U32" i="10"/>
  <c r="AC32" i="10" s="1"/>
  <c r="N17" i="6"/>
  <c r="AR17" i="6" s="1"/>
  <c r="F32" i="6"/>
  <c r="AJ32" i="6" s="1"/>
  <c r="AR40" i="6"/>
  <c r="AR18" i="12"/>
  <c r="AF31" i="16"/>
  <c r="N15" i="14"/>
  <c r="AR15" i="14" s="1"/>
  <c r="AF31" i="14"/>
  <c r="AC18" i="11"/>
  <c r="AR18" i="11" s="1"/>
  <c r="AP18" i="11"/>
  <c r="B32" i="11"/>
  <c r="B44" i="11"/>
  <c r="AP29" i="10"/>
  <c r="N29" i="10"/>
  <c r="AR29" i="10" s="1"/>
  <c r="AR41" i="10"/>
  <c r="F44" i="6"/>
  <c r="AJ44" i="6" s="1"/>
  <c r="AQ42" i="9"/>
  <c r="N42" i="9"/>
  <c r="AR42" i="9" s="1"/>
  <c r="AQ30" i="8"/>
  <c r="N30" i="8"/>
  <c r="AR30" i="8" s="1"/>
  <c r="AC32" i="8"/>
  <c r="AQ42" i="8"/>
  <c r="N42" i="8"/>
  <c r="AR42" i="8" s="1"/>
  <c r="AF19" i="11"/>
  <c r="AJ43" i="11"/>
  <c r="J44" i="11"/>
  <c r="AN44" i="11" s="1"/>
  <c r="AP15" i="6"/>
  <c r="AF19" i="6"/>
  <c r="AP29" i="6"/>
  <c r="AJ43" i="6"/>
  <c r="J44" i="6"/>
  <c r="AN44" i="6" s="1"/>
  <c r="AF43" i="9"/>
  <c r="H20" i="8"/>
  <c r="AL20" i="8" s="1"/>
  <c r="AP40" i="8"/>
  <c r="S44" i="8"/>
  <c r="AC44" i="8" s="1"/>
  <c r="Q44" i="6"/>
  <c r="AC44" i="6" s="1"/>
  <c r="AN19" i="12"/>
  <c r="AF43" i="12"/>
  <c r="J20" i="9"/>
  <c r="AN20" i="9" s="1"/>
  <c r="D44" i="10"/>
  <c r="AH44" i="10" s="1"/>
  <c r="D44" i="12"/>
  <c r="AH44" i="12" s="1"/>
  <c r="AP40" i="9"/>
  <c r="H44" i="9"/>
  <c r="AL44" i="9" s="1"/>
  <c r="Q20" i="8"/>
  <c r="AC20" i="8" s="1"/>
  <c r="AP27" i="10"/>
  <c r="AF31" i="10"/>
  <c r="AP41" i="10"/>
  <c r="J20" i="6"/>
  <c r="AN20" i="6" s="1"/>
  <c r="N15" i="12"/>
  <c r="AR15" i="12" s="1"/>
  <c r="AP27" i="12"/>
  <c r="N29" i="12"/>
  <c r="AR29" i="12" s="1"/>
  <c r="AF31" i="12"/>
  <c r="AP41" i="12"/>
  <c r="AP27" i="9"/>
  <c r="AP30" i="9"/>
  <c r="AP16" i="8"/>
  <c r="N18" i="8"/>
  <c r="AR18" i="8" s="1"/>
  <c r="AP30" i="8"/>
  <c r="D32" i="10"/>
  <c r="H44" i="10"/>
  <c r="AL44" i="10" s="1"/>
  <c r="N16" i="6"/>
  <c r="AR16" i="6" s="1"/>
  <c r="N30" i="6"/>
  <c r="AR30" i="6" s="1"/>
  <c r="D32" i="12"/>
  <c r="AH32" i="12" s="1"/>
  <c r="H44" i="12"/>
  <c r="AL44" i="12" s="1"/>
  <c r="AP17" i="9"/>
  <c r="AF31" i="9"/>
  <c r="N27" i="8"/>
  <c r="AR27" i="8" s="1"/>
  <c r="N41" i="8"/>
  <c r="AR41" i="8" s="1"/>
  <c r="AF43" i="8"/>
  <c r="Q20" i="11"/>
  <c r="N39" i="11"/>
  <c r="AR39" i="11" s="1"/>
  <c r="N17" i="10"/>
  <c r="AR17" i="10" s="1"/>
  <c r="AF19" i="10"/>
  <c r="F32" i="10"/>
  <c r="J44" i="10"/>
  <c r="AN44" i="10" s="1"/>
  <c r="Q20" i="6"/>
  <c r="AC20" i="6" s="1"/>
  <c r="N39" i="6"/>
  <c r="AR39" i="6" s="1"/>
  <c r="N17" i="12"/>
  <c r="AR17" i="12" s="1"/>
  <c r="AF19" i="12"/>
  <c r="F32" i="12"/>
  <c r="AJ32" i="12" s="1"/>
  <c r="J44" i="12"/>
  <c r="AN44" i="12" s="1"/>
  <c r="D32" i="9"/>
  <c r="AH32" i="9" s="1"/>
  <c r="D44" i="8"/>
  <c r="AH44" i="8" s="1"/>
  <c r="D20" i="10"/>
  <c r="AH20" i="10" s="1"/>
  <c r="H32" i="10"/>
  <c r="AL32" i="10" s="1"/>
  <c r="D20" i="12"/>
  <c r="AH20" i="12" s="1"/>
  <c r="AF31" i="8"/>
  <c r="F44" i="8"/>
  <c r="AJ44" i="8" s="1"/>
  <c r="AF43" i="11"/>
  <c r="AF43" i="6"/>
  <c r="D32" i="8"/>
  <c r="AH32" i="8" s="1"/>
  <c r="AF19" i="8"/>
  <c r="AF31" i="11"/>
  <c r="N15" i="6"/>
  <c r="AR15" i="6" s="1"/>
  <c r="AF31" i="6"/>
  <c r="N15" i="9"/>
  <c r="AR15" i="9" s="1"/>
  <c r="AF19" i="9"/>
  <c r="AR17" i="16" l="1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AR32" i="1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15" l="1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<sst xmlns="http://schemas.openxmlformats.org/spreadsheetml/2006/main" count="3300" uniqueCount="40">
  <si>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</si>
  <si>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</si>
  <si>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</si>
  <si>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</si>
  <si>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</si>
  <si>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</si>
  <si>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</si>
  <si>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</si>
  <si>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</si>
  <si>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</si>
  <si>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</si>
  <si>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</si>
  <si>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</si>
  <si>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</si>
  <si>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</si>
  <si>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</si>
  <si>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</si>
  <si>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</si>
  <si>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</si>
  <si>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</si>
  <si>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</si>
  <si>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</si>
  <si>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</si>
  <si>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</si>
  <si>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</si>
  <si>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</si>
  <si>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</si>
  <si>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</si>
  <si>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</si>
  <si>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</si>
  <si>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</si>
  <si>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</si>
  <si>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</si>
  <si>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</si>
  <si>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</si>
  <si>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</si>
  <si>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</si>
  <si>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</si>
  <si>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</si>
  <si>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2023 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</si>
</sst>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</borders>
  <cellStyleXfs count="38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9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8" xfId="3" applyNumberFormat="1" applyFont="1" applyFill="1" applyBorder="1" applyAlignment="1">
      <alignment horizontal="center" vertical="center"/>
    </xf>
  </cellXfs>
  <cellStyles count="38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37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13801730</v>
      </c>
      <c r="C15" s="2"/>
      <c r="D15" s="2">
        <v>8202679.9999999991</v>
      </c>
      <c r="E15" s="2"/>
      <c r="F15" s="2">
        <v>23157220</v>
      </c>
      <c r="G15" s="2"/>
      <c r="H15" s="2">
        <v>38815885</v>
      </c>
      <c r="I15" s="2"/>
      <c r="J15" s="2"/>
      <c r="K15" s="2"/>
      <c r="L15" s="1">
        <f t="shared" ref="L15:M18" si="0">B15+D15+F15+H15+J15</f>
        <v>83977515</v>
      </c>
      <c r="M15" s="13">
        <f t="shared" si="0"/>
        <v>0</v>
      </c>
      <c r="N15" s="14">
        <f>L15+M15</f>
        <v>83977515</v>
      </c>
      <c r="P15" s="3" t="s">
        <v>12</v>
      </c>
      <c r="Q15" s="2">
        <v>2691</v>
      </c>
      <c r="R15" s="2">
        <v>0</v>
      </c>
      <c r="S15" s="2">
        <v>1298</v>
      </c>
      <c r="T15" s="2">
        <v>0</v>
      </c>
      <c r="U15" s="2">
        <v>1556</v>
      </c>
      <c r="V15" s="2">
        <v>0</v>
      </c>
      <c r="W15" s="2">
        <v>5554</v>
      </c>
      <c r="X15" s="2">
        <v>0</v>
      </c>
      <c r="Y15" s="2">
        <v>0</v>
      </c>
      <c r="Z15" s="2">
        <v>0</v>
      </c>
      <c r="AA15" s="1">
        <f t="shared" ref="AA15:AB18" si="1">Q15+S15+U15+W15+Y15</f>
        <v>11099</v>
      </c>
      <c r="AB15" s="13">
        <f t="shared" si="1"/>
        <v>0</v>
      </c>
      <c r="AC15" s="14">
        <f>AA15+AB15</f>
        <v>11099</v>
      </c>
      <c r="AE15" s="3" t="s">
        <v>12</v>
      </c>
      <c r="AF15" s="2">
        <f t="shared" ref="AF15:AR18" si="2">IFERROR(B15/Q15, "N.A.")</f>
        <v>5128.8480118914904</v>
      </c>
      <c r="AG15" s="2" t="str">
        <f t="shared" si="2"/>
        <v>N.A.</v>
      </c>
      <c r="AH15" s="2">
        <f t="shared" si="2"/>
        <v>6319.4761171032351</v>
      </c>
      <c r="AI15" s="2" t="str">
        <f t="shared" si="2"/>
        <v>N.A.</v>
      </c>
      <c r="AJ15" s="2">
        <f t="shared" si="2"/>
        <v>14882.532133676092</v>
      </c>
      <c r="AK15" s="2" t="str">
        <f t="shared" si="2"/>
        <v>N.A.</v>
      </c>
      <c r="AL15" s="2">
        <f t="shared" si="2"/>
        <v>6988.816168527188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7566.2235336516806</v>
      </c>
      <c r="AQ15" s="16" t="str">
        <f t="shared" si="2"/>
        <v>N.A.</v>
      </c>
      <c r="AR15" s="14">
        <f t="shared" si="2"/>
        <v>7566.2235336516806</v>
      </c>
    </row>
    <row r="16" spans="1:44" ht="15" customHeight="1" thickBot="1" x14ac:dyDescent="0.3">
      <c r="A16" s="3" t="s">
        <v>13</v>
      </c>
      <c r="B16" s="2">
        <v>12012815.000000002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12012815.000000002</v>
      </c>
      <c r="M16" s="13">
        <f t="shared" si="0"/>
        <v>0</v>
      </c>
      <c r="N16" s="14">
        <f>L16+M16</f>
        <v>12012815.000000002</v>
      </c>
      <c r="P16" s="3" t="s">
        <v>13</v>
      </c>
      <c r="Q16" s="2">
        <v>2427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2427</v>
      </c>
      <c r="AB16" s="13">
        <f t="shared" si="1"/>
        <v>0</v>
      </c>
      <c r="AC16" s="14">
        <f>AA16+AB16</f>
        <v>2427</v>
      </c>
      <c r="AE16" s="3" t="s">
        <v>13</v>
      </c>
      <c r="AF16" s="2">
        <f t="shared" si="2"/>
        <v>4949.6559538524934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4949.6559538524934</v>
      </c>
      <c r="AQ16" s="16" t="str">
        <f t="shared" si="2"/>
        <v>N.A.</v>
      </c>
      <c r="AR16" s="14">
        <f t="shared" si="2"/>
        <v>4949.6559538524934</v>
      </c>
    </row>
    <row r="17" spans="1:44" ht="15" customHeight="1" thickBot="1" x14ac:dyDescent="0.3">
      <c r="A17" s="3" t="s">
        <v>14</v>
      </c>
      <c r="B17" s="2">
        <v>76587930</v>
      </c>
      <c r="C17" s="2">
        <v>157185190</v>
      </c>
      <c r="D17" s="2">
        <v>3464200</v>
      </c>
      <c r="E17" s="2">
        <v>7259000</v>
      </c>
      <c r="F17" s="2"/>
      <c r="G17" s="2">
        <v>5343800</v>
      </c>
      <c r="H17" s="2"/>
      <c r="I17" s="2">
        <v>37400339.999999993</v>
      </c>
      <c r="J17" s="2">
        <v>0</v>
      </c>
      <c r="K17" s="2"/>
      <c r="L17" s="1">
        <f t="shared" si="0"/>
        <v>80052130</v>
      </c>
      <c r="M17" s="13">
        <f t="shared" si="0"/>
        <v>207188330</v>
      </c>
      <c r="N17" s="14">
        <f>L17+M17</f>
        <v>287240460</v>
      </c>
      <c r="P17" s="3" t="s">
        <v>14</v>
      </c>
      <c r="Q17" s="2">
        <v>8348</v>
      </c>
      <c r="R17" s="2">
        <v>25553</v>
      </c>
      <c r="S17" s="2">
        <v>1500</v>
      </c>
      <c r="T17" s="2">
        <v>1379</v>
      </c>
      <c r="U17" s="2">
        <v>0</v>
      </c>
      <c r="V17" s="2">
        <v>1480</v>
      </c>
      <c r="W17" s="2">
        <v>0</v>
      </c>
      <c r="X17" s="2">
        <v>3154</v>
      </c>
      <c r="Y17" s="2">
        <v>776</v>
      </c>
      <c r="Z17" s="2">
        <v>0</v>
      </c>
      <c r="AA17" s="1">
        <f t="shared" si="1"/>
        <v>10624</v>
      </c>
      <c r="AB17" s="13">
        <f t="shared" si="1"/>
        <v>31566</v>
      </c>
      <c r="AC17" s="14">
        <f>AA17+AB17</f>
        <v>42190</v>
      </c>
      <c r="AE17" s="3" t="s">
        <v>14</v>
      </c>
      <c r="AF17" s="2">
        <f t="shared" si="2"/>
        <v>9174.4046478198379</v>
      </c>
      <c r="AG17" s="2">
        <f t="shared" si="2"/>
        <v>6151.3399600829653</v>
      </c>
      <c r="AH17" s="2">
        <f t="shared" si="2"/>
        <v>2309.4666666666667</v>
      </c>
      <c r="AI17" s="2">
        <f t="shared" si="2"/>
        <v>5263.959390862944</v>
      </c>
      <c r="AJ17" s="2" t="str">
        <f t="shared" si="2"/>
        <v>N.A.</v>
      </c>
      <c r="AK17" s="2">
        <f t="shared" si="2"/>
        <v>3610.6756756756758</v>
      </c>
      <c r="AL17" s="2" t="str">
        <f t="shared" si="2"/>
        <v>N.A.</v>
      </c>
      <c r="AM17" s="2">
        <f t="shared" si="2"/>
        <v>11858.065948002533</v>
      </c>
      <c r="AN17" s="2">
        <f t="shared" si="2"/>
        <v>0</v>
      </c>
      <c r="AO17" s="2" t="str">
        <f t="shared" si="2"/>
        <v>N.A.</v>
      </c>
      <c r="AP17" s="15">
        <f t="shared" si="2"/>
        <v>7535.0272966867469</v>
      </c>
      <c r="AQ17" s="16">
        <f t="shared" si="2"/>
        <v>6563.6548818348856</v>
      </c>
      <c r="AR17" s="14">
        <f t="shared" si="2"/>
        <v>6808.2593031524057</v>
      </c>
    </row>
    <row r="18" spans="1:44" ht="15" customHeight="1" thickBot="1" x14ac:dyDescent="0.3">
      <c r="A18" s="3" t="s">
        <v>15</v>
      </c>
      <c r="B18" s="2"/>
      <c r="C18" s="2"/>
      <c r="D18" s="2">
        <v>1837500</v>
      </c>
      <c r="E18" s="2"/>
      <c r="F18" s="2"/>
      <c r="G18" s="2"/>
      <c r="H18" s="2"/>
      <c r="I18" s="2"/>
      <c r="J18" s="2"/>
      <c r="K18" s="2"/>
      <c r="L18" s="1">
        <f t="shared" si="0"/>
        <v>1837500</v>
      </c>
      <c r="M18" s="13">
        <f t="shared" si="0"/>
        <v>0</v>
      </c>
      <c r="N18" s="14">
        <f>L18+M18</f>
        <v>1837500</v>
      </c>
      <c r="P18" s="3" t="s">
        <v>15</v>
      </c>
      <c r="Q18" s="2">
        <v>0</v>
      </c>
      <c r="R18" s="2">
        <v>0</v>
      </c>
      <c r="S18" s="2">
        <v>245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245</v>
      </c>
      <c r="AB18" s="13">
        <f t="shared" si="1"/>
        <v>0</v>
      </c>
      <c r="AC18" s="22">
        <f>AA18+AB18</f>
        <v>245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>
        <f t="shared" si="2"/>
        <v>7500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7500</v>
      </c>
      <c r="AQ18" s="16" t="str">
        <f t="shared" si="2"/>
        <v>N.A.</v>
      </c>
      <c r="AR18" s="14">
        <f t="shared" si="2"/>
        <v>7500</v>
      </c>
    </row>
    <row r="19" spans="1:44" ht="15" customHeight="1" thickBot="1" x14ac:dyDescent="0.3">
      <c r="A19" s="4" t="s">
        <v>16</v>
      </c>
      <c r="B19" s="2">
        <f t="shared" ref="B19:K19" si="3">SUM(B15:B18)</f>
        <v>102402475</v>
      </c>
      <c r="C19" s="2">
        <f t="shared" si="3"/>
        <v>157185190</v>
      </c>
      <c r="D19" s="2">
        <f t="shared" si="3"/>
        <v>13504380</v>
      </c>
      <c r="E19" s="2">
        <f t="shared" si="3"/>
        <v>7259000</v>
      </c>
      <c r="F19" s="2">
        <f t="shared" si="3"/>
        <v>23157220</v>
      </c>
      <c r="G19" s="2">
        <f t="shared" si="3"/>
        <v>5343800</v>
      </c>
      <c r="H19" s="2">
        <f t="shared" si="3"/>
        <v>38815885</v>
      </c>
      <c r="I19" s="2">
        <f t="shared" si="3"/>
        <v>37400339.999999993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177879960</v>
      </c>
      <c r="M19" s="13">
        <f t="shared" ref="M19" si="5">C19+E19+G19+I19+K19</f>
        <v>207188330</v>
      </c>
      <c r="N19" s="22">
        <f>L19+M19</f>
        <v>385068290</v>
      </c>
      <c r="P19" s="4" t="s">
        <v>16</v>
      </c>
      <c r="Q19" s="2">
        <f t="shared" ref="Q19:Z19" si="6">SUM(Q15:Q18)</f>
        <v>13466</v>
      </c>
      <c r="R19" s="2">
        <f t="shared" si="6"/>
        <v>25553</v>
      </c>
      <c r="S19" s="2">
        <f t="shared" si="6"/>
        <v>3043</v>
      </c>
      <c r="T19" s="2">
        <f t="shared" si="6"/>
        <v>1379</v>
      </c>
      <c r="U19" s="2">
        <f t="shared" si="6"/>
        <v>1556</v>
      </c>
      <c r="V19" s="2">
        <f t="shared" si="6"/>
        <v>1480</v>
      </c>
      <c r="W19" s="2">
        <f t="shared" si="6"/>
        <v>5554</v>
      </c>
      <c r="X19" s="2">
        <f t="shared" si="6"/>
        <v>3154</v>
      </c>
      <c r="Y19" s="2">
        <f t="shared" si="6"/>
        <v>776</v>
      </c>
      <c r="Z19" s="2">
        <f t="shared" si="6"/>
        <v>0</v>
      </c>
      <c r="AA19" s="1">
        <f t="shared" ref="AA19" si="7">Q19+S19+U19+W19+Y19</f>
        <v>24395</v>
      </c>
      <c r="AB19" s="13">
        <f t="shared" ref="AB19" si="8">R19+T19+V19+X19+Z19</f>
        <v>31566</v>
      </c>
      <c r="AC19" s="14">
        <f>AA19+AB19</f>
        <v>55961</v>
      </c>
      <c r="AE19" s="4" t="s">
        <v>16</v>
      </c>
      <c r="AF19" s="2">
        <f t="shared" ref="AF19:AO19" si="9">IFERROR(B19/Q19, "N.A.")</f>
        <v>7604.520644586366</v>
      </c>
      <c r="AG19" s="2">
        <f t="shared" si="9"/>
        <v>6151.3399600829653</v>
      </c>
      <c r="AH19" s="2">
        <f t="shared" si="9"/>
        <v>4437.8508051265198</v>
      </c>
      <c r="AI19" s="2">
        <f t="shared" si="9"/>
        <v>5263.959390862944</v>
      </c>
      <c r="AJ19" s="2">
        <f t="shared" si="9"/>
        <v>14882.532133676092</v>
      </c>
      <c r="AK19" s="2">
        <f t="shared" si="9"/>
        <v>3610.6756756756758</v>
      </c>
      <c r="AL19" s="2">
        <f t="shared" si="9"/>
        <v>6988.816168527188</v>
      </c>
      <c r="AM19" s="2">
        <f t="shared" si="9"/>
        <v>11858.065948002533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7291.6564869850381</v>
      </c>
      <c r="AQ19" s="16">
        <f t="shared" ref="AQ19" si="11">IFERROR(M19/AB19, "N.A.")</f>
        <v>6563.6548818348856</v>
      </c>
      <c r="AR19" s="14">
        <f t="shared" ref="AR19" si="12">IFERROR(N19/AC19, "N.A.")</f>
        <v>6881.0115973624488</v>
      </c>
    </row>
    <row r="20" spans="1:44" ht="15" customHeight="1" thickBot="1" x14ac:dyDescent="0.3">
      <c r="A20" s="5" t="s">
        <v>0</v>
      </c>
      <c r="B20" s="48">
        <f>B19+C19</f>
        <v>259587665</v>
      </c>
      <c r="C20" s="49"/>
      <c r="D20" s="48">
        <f>D19+E19</f>
        <v>20763380</v>
      </c>
      <c r="E20" s="49"/>
      <c r="F20" s="48">
        <f>F19+G19</f>
        <v>28501020</v>
      </c>
      <c r="G20" s="49"/>
      <c r="H20" s="48">
        <f>H19+I19</f>
        <v>76216225</v>
      </c>
      <c r="I20" s="49"/>
      <c r="J20" s="48">
        <f>J19+K19</f>
        <v>0</v>
      </c>
      <c r="K20" s="49"/>
      <c r="L20" s="48">
        <f>L19+M19</f>
        <v>385068290</v>
      </c>
      <c r="M20" s="50"/>
      <c r="N20" s="23">
        <f>B20+D20+F20+H20+J20</f>
        <v>385068290</v>
      </c>
      <c r="P20" s="5" t="s">
        <v>0</v>
      </c>
      <c r="Q20" s="48">
        <f>Q19+R19</f>
        <v>39019</v>
      </c>
      <c r="R20" s="49"/>
      <c r="S20" s="48">
        <f>S19+T19</f>
        <v>4422</v>
      </c>
      <c r="T20" s="49"/>
      <c r="U20" s="48">
        <f>U19+V19</f>
        <v>3036</v>
      </c>
      <c r="V20" s="49"/>
      <c r="W20" s="48">
        <f>W19+X19</f>
        <v>8708</v>
      </c>
      <c r="X20" s="49"/>
      <c r="Y20" s="48">
        <f>Y19+Z19</f>
        <v>776</v>
      </c>
      <c r="Z20" s="49"/>
      <c r="AA20" s="48">
        <f>AA19+AB19</f>
        <v>55961</v>
      </c>
      <c r="AB20" s="49"/>
      <c r="AC20" s="24">
        <f>Q20+S20+U20+W20+Y20</f>
        <v>55961</v>
      </c>
      <c r="AE20" s="5" t="s">
        <v>0</v>
      </c>
      <c r="AF20" s="28">
        <f>IFERROR(B20/Q20,"N.A.")</f>
        <v>6652.8528409236524</v>
      </c>
      <c r="AG20" s="29"/>
      <c r="AH20" s="28">
        <f>IFERROR(D20/S20,"N.A.")</f>
        <v>4695.4726368159209</v>
      </c>
      <c r="AI20" s="29"/>
      <c r="AJ20" s="28">
        <f>IFERROR(F20/U20,"N.A.")</f>
        <v>9387.6877470355739</v>
      </c>
      <c r="AK20" s="29"/>
      <c r="AL20" s="28">
        <f>IFERROR(H20/W20,"N.A.")</f>
        <v>8752.4374138723015</v>
      </c>
      <c r="AM20" s="29"/>
      <c r="AN20" s="28">
        <f>IFERROR(J20/Y20,"N.A.")</f>
        <v>0</v>
      </c>
      <c r="AO20" s="29"/>
      <c r="AP20" s="28">
        <f>IFERROR(L20/AA20,"N.A.")</f>
        <v>6881.0115973624488</v>
      </c>
      <c r="AQ20" s="29"/>
      <c r="AR20" s="17">
        <f>IFERROR(N20/AC20, "N.A.")</f>
        <v>6881.0115973624488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11987129.999999998</v>
      </c>
      <c r="C27" s="2"/>
      <c r="D27" s="2">
        <v>8202679.9999999991</v>
      </c>
      <c r="E27" s="2"/>
      <c r="F27" s="2">
        <v>18637060</v>
      </c>
      <c r="G27" s="2"/>
      <c r="H27" s="2">
        <v>18972675</v>
      </c>
      <c r="I27" s="2"/>
      <c r="J27" s="2"/>
      <c r="K27" s="2"/>
      <c r="L27" s="1">
        <f t="shared" ref="L27:M30" si="13">B27+D27+F27+H27+J27</f>
        <v>57799545</v>
      </c>
      <c r="M27" s="13">
        <f t="shared" si="13"/>
        <v>0</v>
      </c>
      <c r="N27" s="14">
        <f>L27+M27</f>
        <v>57799545</v>
      </c>
      <c r="P27" s="3" t="s">
        <v>12</v>
      </c>
      <c r="Q27" s="2">
        <v>1685</v>
      </c>
      <c r="R27" s="2">
        <v>0</v>
      </c>
      <c r="S27" s="2">
        <v>1298</v>
      </c>
      <c r="T27" s="2">
        <v>0</v>
      </c>
      <c r="U27" s="2">
        <v>1019</v>
      </c>
      <c r="V27" s="2">
        <v>0</v>
      </c>
      <c r="W27" s="2">
        <v>2683</v>
      </c>
      <c r="X27" s="2">
        <v>0</v>
      </c>
      <c r="Y27" s="2">
        <v>0</v>
      </c>
      <c r="Z27" s="2">
        <v>0</v>
      </c>
      <c r="AA27" s="1">
        <f t="shared" ref="AA27:AB30" si="14">Q27+S27+U27+W27+Y27</f>
        <v>6685</v>
      </c>
      <c r="AB27" s="13">
        <f t="shared" si="14"/>
        <v>0</v>
      </c>
      <c r="AC27" s="14">
        <f>AA27+AB27</f>
        <v>6685</v>
      </c>
      <c r="AE27" s="3" t="s">
        <v>12</v>
      </c>
      <c r="AF27" s="2">
        <f t="shared" ref="AF27:AR30" si="15">IFERROR(B27/Q27, "N.A.")</f>
        <v>7114.0237388724026</v>
      </c>
      <c r="AG27" s="2" t="str">
        <f t="shared" si="15"/>
        <v>N.A.</v>
      </c>
      <c r="AH27" s="2">
        <f t="shared" si="15"/>
        <v>6319.4761171032351</v>
      </c>
      <c r="AI27" s="2" t="str">
        <f t="shared" si="15"/>
        <v>N.A.</v>
      </c>
      <c r="AJ27" s="2">
        <f t="shared" si="15"/>
        <v>18289.558390578997</v>
      </c>
      <c r="AK27" s="2" t="str">
        <f t="shared" si="15"/>
        <v>N.A.</v>
      </c>
      <c r="AL27" s="2">
        <f t="shared" si="15"/>
        <v>7071.4405516213192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8646.1548242333574</v>
      </c>
      <c r="AQ27" s="16" t="str">
        <f t="shared" si="15"/>
        <v>N.A.</v>
      </c>
      <c r="AR27" s="14">
        <f t="shared" si="15"/>
        <v>8646.1548242333574</v>
      </c>
    </row>
    <row r="28" spans="1:44" ht="15" customHeight="1" thickBot="1" x14ac:dyDescent="0.3">
      <c r="A28" s="3" t="s">
        <v>13</v>
      </c>
      <c r="B28" s="2">
        <v>1506720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1506720</v>
      </c>
      <c r="M28" s="13">
        <f t="shared" si="13"/>
        <v>0</v>
      </c>
      <c r="N28" s="14">
        <f>L28+M28</f>
        <v>1506720</v>
      </c>
      <c r="P28" s="3" t="s">
        <v>13</v>
      </c>
      <c r="Q28" s="2">
        <v>292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292</v>
      </c>
      <c r="AB28" s="13">
        <f t="shared" si="14"/>
        <v>0</v>
      </c>
      <c r="AC28" s="14">
        <f>AA28+AB28</f>
        <v>292</v>
      </c>
      <c r="AE28" s="3" t="s">
        <v>13</v>
      </c>
      <c r="AF28" s="2">
        <f t="shared" si="15"/>
        <v>5160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5160</v>
      </c>
      <c r="AQ28" s="16" t="str">
        <f t="shared" si="15"/>
        <v>N.A.</v>
      </c>
      <c r="AR28" s="14">
        <f t="shared" si="15"/>
        <v>5160</v>
      </c>
    </row>
    <row r="29" spans="1:44" ht="15" customHeight="1" thickBot="1" x14ac:dyDescent="0.3">
      <c r="A29" s="3" t="s">
        <v>14</v>
      </c>
      <c r="B29" s="2">
        <v>27637269.999999996</v>
      </c>
      <c r="C29" s="2">
        <v>98993689.999999985</v>
      </c>
      <c r="D29" s="2">
        <v>2199999.9999999995</v>
      </c>
      <c r="E29" s="2">
        <v>1418999.9999999998</v>
      </c>
      <c r="F29" s="2"/>
      <c r="G29" s="2">
        <v>5343800</v>
      </c>
      <c r="H29" s="2"/>
      <c r="I29" s="2">
        <v>29940339.999999996</v>
      </c>
      <c r="J29" s="2">
        <v>0</v>
      </c>
      <c r="K29" s="2"/>
      <c r="L29" s="1">
        <f t="shared" si="13"/>
        <v>29837269.999999996</v>
      </c>
      <c r="M29" s="13">
        <f t="shared" si="13"/>
        <v>135696829.99999997</v>
      </c>
      <c r="N29" s="14">
        <f>L29+M29</f>
        <v>165534099.99999997</v>
      </c>
      <c r="P29" s="3" t="s">
        <v>14</v>
      </c>
      <c r="Q29" s="2">
        <v>3057</v>
      </c>
      <c r="R29" s="2">
        <v>15213</v>
      </c>
      <c r="S29" s="2">
        <v>765</v>
      </c>
      <c r="T29" s="2">
        <v>1087</v>
      </c>
      <c r="U29" s="2">
        <v>0</v>
      </c>
      <c r="V29" s="2">
        <v>1303</v>
      </c>
      <c r="W29" s="2">
        <v>0</v>
      </c>
      <c r="X29" s="2">
        <v>2155</v>
      </c>
      <c r="Y29" s="2">
        <v>422</v>
      </c>
      <c r="Z29" s="2">
        <v>0</v>
      </c>
      <c r="AA29" s="1">
        <f t="shared" si="14"/>
        <v>4244</v>
      </c>
      <c r="AB29" s="13">
        <f t="shared" si="14"/>
        <v>19758</v>
      </c>
      <c r="AC29" s="14">
        <f>AA29+AB29</f>
        <v>24002</v>
      </c>
      <c r="AE29" s="3" t="s">
        <v>14</v>
      </c>
      <c r="AF29" s="2">
        <f t="shared" si="15"/>
        <v>9040.6509649983636</v>
      </c>
      <c r="AG29" s="2">
        <f t="shared" si="15"/>
        <v>6507.1774140537691</v>
      </c>
      <c r="AH29" s="2">
        <f t="shared" si="15"/>
        <v>2875.8169934640518</v>
      </c>
      <c r="AI29" s="2">
        <f t="shared" si="15"/>
        <v>1305.4277828886843</v>
      </c>
      <c r="AJ29" s="2" t="str">
        <f t="shared" si="15"/>
        <v>N.A.</v>
      </c>
      <c r="AK29" s="2">
        <f t="shared" si="15"/>
        <v>4101.1511895625481</v>
      </c>
      <c r="AL29" s="2" t="str">
        <f t="shared" si="15"/>
        <v>N.A.</v>
      </c>
      <c r="AM29" s="2">
        <f t="shared" si="15"/>
        <v>13893.429234338746</v>
      </c>
      <c r="AN29" s="2">
        <f t="shared" si="15"/>
        <v>0</v>
      </c>
      <c r="AO29" s="2" t="str">
        <f t="shared" si="15"/>
        <v>N.A.</v>
      </c>
      <c r="AP29" s="15">
        <f t="shared" si="15"/>
        <v>7030.4594721960402</v>
      </c>
      <c r="AQ29" s="16">
        <f t="shared" si="15"/>
        <v>6867.9436177750767</v>
      </c>
      <c r="AR29" s="14">
        <f t="shared" si="15"/>
        <v>6896.6794433797168</v>
      </c>
    </row>
    <row r="30" spans="1:44" ht="15" customHeight="1" thickBot="1" x14ac:dyDescent="0.3">
      <c r="A30" s="3" t="s">
        <v>15</v>
      </c>
      <c r="B30" s="2"/>
      <c r="C30" s="2"/>
      <c r="D30" s="2">
        <v>1837500</v>
      </c>
      <c r="E30" s="2"/>
      <c r="F30" s="2"/>
      <c r="G30" s="2"/>
      <c r="H30" s="2"/>
      <c r="I30" s="2"/>
      <c r="J30" s="2"/>
      <c r="K30" s="2"/>
      <c r="L30" s="1">
        <f t="shared" si="13"/>
        <v>1837500</v>
      </c>
      <c r="M30" s="13">
        <f t="shared" si="13"/>
        <v>0</v>
      </c>
      <c r="N30" s="14">
        <f>L30+M30</f>
        <v>1837500</v>
      </c>
      <c r="P30" s="3" t="s">
        <v>15</v>
      </c>
      <c r="Q30" s="2">
        <v>0</v>
      </c>
      <c r="R30" s="2">
        <v>0</v>
      </c>
      <c r="S30" s="2">
        <v>245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245</v>
      </c>
      <c r="AB30" s="13">
        <f t="shared" si="14"/>
        <v>0</v>
      </c>
      <c r="AC30" s="22">
        <f>AA30+AB30</f>
        <v>245</v>
      </c>
      <c r="AE30" s="3" t="s">
        <v>15</v>
      </c>
      <c r="AF30" s="2" t="str">
        <f t="shared" si="15"/>
        <v>N.A.</v>
      </c>
      <c r="AG30" s="2" t="str">
        <f t="shared" si="15"/>
        <v>N.A.</v>
      </c>
      <c r="AH30" s="2">
        <f t="shared" si="15"/>
        <v>7500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7500</v>
      </c>
      <c r="AQ30" s="16" t="str">
        <f t="shared" si="15"/>
        <v>N.A.</v>
      </c>
      <c r="AR30" s="14">
        <f t="shared" si="15"/>
        <v>7500</v>
      </c>
    </row>
    <row r="31" spans="1:44" ht="15" customHeight="1" thickBot="1" x14ac:dyDescent="0.3">
      <c r="A31" s="4" t="s">
        <v>16</v>
      </c>
      <c r="B31" s="2">
        <f t="shared" ref="B31:K31" si="16">SUM(B27:B30)</f>
        <v>41131119.999999993</v>
      </c>
      <c r="C31" s="2">
        <f t="shared" si="16"/>
        <v>98993689.999999985</v>
      </c>
      <c r="D31" s="2">
        <f t="shared" si="16"/>
        <v>12240179.999999998</v>
      </c>
      <c r="E31" s="2">
        <f t="shared" si="16"/>
        <v>1418999.9999999998</v>
      </c>
      <c r="F31" s="2">
        <f t="shared" si="16"/>
        <v>18637060</v>
      </c>
      <c r="G31" s="2">
        <f t="shared" si="16"/>
        <v>5343800</v>
      </c>
      <c r="H31" s="2">
        <f t="shared" si="16"/>
        <v>18972675</v>
      </c>
      <c r="I31" s="2">
        <f t="shared" si="16"/>
        <v>29940339.999999996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90981035</v>
      </c>
      <c r="M31" s="13">
        <f t="shared" ref="M31" si="18">C31+E31+G31+I31+K31</f>
        <v>135696829.99999997</v>
      </c>
      <c r="N31" s="22">
        <f>L31+M31</f>
        <v>226677864.99999997</v>
      </c>
      <c r="P31" s="4" t="s">
        <v>16</v>
      </c>
      <c r="Q31" s="2">
        <f t="shared" ref="Q31:Z31" si="19">SUM(Q27:Q30)</f>
        <v>5034</v>
      </c>
      <c r="R31" s="2">
        <f t="shared" si="19"/>
        <v>15213</v>
      </c>
      <c r="S31" s="2">
        <f t="shared" si="19"/>
        <v>2308</v>
      </c>
      <c r="T31" s="2">
        <f t="shared" si="19"/>
        <v>1087</v>
      </c>
      <c r="U31" s="2">
        <f t="shared" si="19"/>
        <v>1019</v>
      </c>
      <c r="V31" s="2">
        <f t="shared" si="19"/>
        <v>1303</v>
      </c>
      <c r="W31" s="2">
        <f t="shared" si="19"/>
        <v>2683</v>
      </c>
      <c r="X31" s="2">
        <f t="shared" si="19"/>
        <v>2155</v>
      </c>
      <c r="Y31" s="2">
        <f t="shared" si="19"/>
        <v>422</v>
      </c>
      <c r="Z31" s="2">
        <f t="shared" si="19"/>
        <v>0</v>
      </c>
      <c r="AA31" s="1">
        <f t="shared" ref="AA31" si="20">Q31+S31+U31+W31+Y31</f>
        <v>11466</v>
      </c>
      <c r="AB31" s="13">
        <f t="shared" ref="AB31" si="21">R31+T31+V31+X31+Z31</f>
        <v>19758</v>
      </c>
      <c r="AC31" s="14">
        <f>AA31+AB31</f>
        <v>31224</v>
      </c>
      <c r="AE31" s="4" t="s">
        <v>16</v>
      </c>
      <c r="AF31" s="2">
        <f t="shared" ref="AF31:AO31" si="22">IFERROR(B31/Q31, "N.A.")</f>
        <v>8170.6634882796961</v>
      </c>
      <c r="AG31" s="2">
        <f t="shared" si="22"/>
        <v>6507.1774140537691</v>
      </c>
      <c r="AH31" s="2">
        <f t="shared" si="22"/>
        <v>5303.3708838821485</v>
      </c>
      <c r="AI31" s="2">
        <f t="shared" si="22"/>
        <v>1305.4277828886843</v>
      </c>
      <c r="AJ31" s="2">
        <f t="shared" si="22"/>
        <v>18289.558390578997</v>
      </c>
      <c r="AK31" s="2">
        <f t="shared" si="22"/>
        <v>4101.1511895625481</v>
      </c>
      <c r="AL31" s="2">
        <f t="shared" si="22"/>
        <v>7071.4405516213192</v>
      </c>
      <c r="AM31" s="2">
        <f t="shared" si="22"/>
        <v>13893.429234338746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7934.8539159253442</v>
      </c>
      <c r="AQ31" s="16">
        <f t="shared" ref="AQ31" si="24">IFERROR(M31/AB31, "N.A.")</f>
        <v>6867.9436177750767</v>
      </c>
      <c r="AR31" s="14">
        <f t="shared" ref="AR31" si="25">IFERROR(N31/AC31, "N.A.")</f>
        <v>7259.7317768383282</v>
      </c>
    </row>
    <row r="32" spans="1:44" ht="15" customHeight="1" thickBot="1" x14ac:dyDescent="0.3">
      <c r="A32" s="5" t="s">
        <v>0</v>
      </c>
      <c r="B32" s="48">
        <f>B31+C31</f>
        <v>140124809.99999997</v>
      </c>
      <c r="C32" s="49"/>
      <c r="D32" s="48">
        <f>D31+E31</f>
        <v>13659179.999999998</v>
      </c>
      <c r="E32" s="49"/>
      <c r="F32" s="48">
        <f>F31+G31</f>
        <v>23980860</v>
      </c>
      <c r="G32" s="49"/>
      <c r="H32" s="48">
        <f>H31+I31</f>
        <v>48913015</v>
      </c>
      <c r="I32" s="49"/>
      <c r="J32" s="48">
        <f>J31+K31</f>
        <v>0</v>
      </c>
      <c r="K32" s="49"/>
      <c r="L32" s="48">
        <f>L31+M31</f>
        <v>226677864.99999997</v>
      </c>
      <c r="M32" s="50"/>
      <c r="N32" s="23">
        <f>B32+D32+F32+H32+J32</f>
        <v>226677864.99999997</v>
      </c>
      <c r="P32" s="5" t="s">
        <v>0</v>
      </c>
      <c r="Q32" s="48">
        <f>Q31+R31</f>
        <v>20247</v>
      </c>
      <c r="R32" s="49"/>
      <c r="S32" s="48">
        <f>S31+T31</f>
        <v>3395</v>
      </c>
      <c r="T32" s="49"/>
      <c r="U32" s="48">
        <f>U31+V31</f>
        <v>2322</v>
      </c>
      <c r="V32" s="49"/>
      <c r="W32" s="48">
        <f>W31+X31</f>
        <v>4838</v>
      </c>
      <c r="X32" s="49"/>
      <c r="Y32" s="48">
        <f>Y31+Z31</f>
        <v>422</v>
      </c>
      <c r="Z32" s="49"/>
      <c r="AA32" s="48">
        <f>AA31+AB31</f>
        <v>31224</v>
      </c>
      <c r="AB32" s="49"/>
      <c r="AC32" s="24">
        <f>Q32+S32+U32+W32+Y32</f>
        <v>31224</v>
      </c>
      <c r="AE32" s="5" t="s">
        <v>0</v>
      </c>
      <c r="AF32" s="28">
        <f>IFERROR(B32/Q32,"N.A.")</f>
        <v>6920.7690028152301</v>
      </c>
      <c r="AG32" s="29"/>
      <c r="AH32" s="28">
        <f>IFERROR(D32/S32,"N.A.")</f>
        <v>4023.3225331369654</v>
      </c>
      <c r="AI32" s="29"/>
      <c r="AJ32" s="28">
        <f>IFERROR(F32/U32,"N.A.")</f>
        <v>10327.674418604651</v>
      </c>
      <c r="AK32" s="29"/>
      <c r="AL32" s="28">
        <f>IFERROR(H32/W32,"N.A.")</f>
        <v>10110.172591980157</v>
      </c>
      <c r="AM32" s="29"/>
      <c r="AN32" s="28">
        <f>IFERROR(J32/Y32,"N.A.")</f>
        <v>0</v>
      </c>
      <c r="AO32" s="29"/>
      <c r="AP32" s="28">
        <f>IFERROR(L32/AA32,"N.A.")</f>
        <v>7259.7317768383282</v>
      </c>
      <c r="AQ32" s="29"/>
      <c r="AR32" s="17">
        <f>IFERROR(N32/AC32, "N.A.")</f>
        <v>7259.7317768383282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1814600</v>
      </c>
      <c r="C39" s="2"/>
      <c r="D39" s="2"/>
      <c r="E39" s="2"/>
      <c r="F39" s="2">
        <v>4520160</v>
      </c>
      <c r="G39" s="2"/>
      <c r="H39" s="2">
        <v>19843210</v>
      </c>
      <c r="I39" s="2"/>
      <c r="J39" s="2"/>
      <c r="K39" s="2"/>
      <c r="L39" s="1">
        <f t="shared" ref="L39:M42" si="26">B39+D39+F39+H39+J39</f>
        <v>26177970</v>
      </c>
      <c r="M39" s="13">
        <f t="shared" si="26"/>
        <v>0</v>
      </c>
      <c r="N39" s="14">
        <f>L39+M39</f>
        <v>26177970</v>
      </c>
      <c r="P39" s="3" t="s">
        <v>12</v>
      </c>
      <c r="Q39" s="2">
        <v>1006</v>
      </c>
      <c r="R39" s="2">
        <v>0</v>
      </c>
      <c r="S39" s="2">
        <v>0</v>
      </c>
      <c r="T39" s="2">
        <v>0</v>
      </c>
      <c r="U39" s="2">
        <v>537</v>
      </c>
      <c r="V39" s="2">
        <v>0</v>
      </c>
      <c r="W39" s="2">
        <v>2871</v>
      </c>
      <c r="X39" s="2">
        <v>0</v>
      </c>
      <c r="Y39" s="2">
        <v>0</v>
      </c>
      <c r="Z39" s="2">
        <v>0</v>
      </c>
      <c r="AA39" s="1">
        <f t="shared" ref="AA39:AB42" si="27">Q39+S39+U39+W39+Y39</f>
        <v>4414</v>
      </c>
      <c r="AB39" s="13">
        <f t="shared" si="27"/>
        <v>0</v>
      </c>
      <c r="AC39" s="14">
        <f>AA39+AB39</f>
        <v>4414</v>
      </c>
      <c r="AE39" s="3" t="s">
        <v>12</v>
      </c>
      <c r="AF39" s="2">
        <f t="shared" ref="AF39:AR42" si="28">IFERROR(B39/Q39, "N.A.")</f>
        <v>1803.7773359840953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8417.4301675977658</v>
      </c>
      <c r="AK39" s="2" t="str">
        <f t="shared" si="28"/>
        <v>N.A.</v>
      </c>
      <c r="AL39" s="2">
        <f t="shared" si="28"/>
        <v>6911.6022291884365</v>
      </c>
      <c r="AM39" s="2" t="str">
        <f t="shared" si="28"/>
        <v>N.A.</v>
      </c>
      <c r="AN39" s="2" t="str">
        <f t="shared" si="28"/>
        <v>N.A.</v>
      </c>
      <c r="AO39" s="2" t="str">
        <f t="shared" si="28"/>
        <v>N.A.</v>
      </c>
      <c r="AP39" s="15">
        <f t="shared" si="28"/>
        <v>5930.6683280471225</v>
      </c>
      <c r="AQ39" s="16" t="str">
        <f t="shared" si="28"/>
        <v>N.A.</v>
      </c>
      <c r="AR39" s="14">
        <f t="shared" si="28"/>
        <v>5930.6683280471225</v>
      </c>
    </row>
    <row r="40" spans="1:44" ht="15" customHeight="1" thickBot="1" x14ac:dyDescent="0.3">
      <c r="A40" s="3" t="s">
        <v>13</v>
      </c>
      <c r="B40" s="2">
        <v>10506094.999999998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10506094.999999998</v>
      </c>
      <c r="M40" s="13">
        <f t="shared" si="26"/>
        <v>0</v>
      </c>
      <c r="N40" s="14">
        <f>L40+M40</f>
        <v>10506094.999999998</v>
      </c>
      <c r="P40" s="3" t="s">
        <v>13</v>
      </c>
      <c r="Q40" s="2">
        <v>2135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2135</v>
      </c>
      <c r="AB40" s="13">
        <f t="shared" si="27"/>
        <v>0</v>
      </c>
      <c r="AC40" s="14">
        <f>AA40+AB40</f>
        <v>2135</v>
      </c>
      <c r="AE40" s="3" t="s">
        <v>13</v>
      </c>
      <c r="AF40" s="2">
        <f t="shared" si="28"/>
        <v>4920.8875878220133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4920.8875878220133</v>
      </c>
      <c r="AQ40" s="16" t="str">
        <f t="shared" si="28"/>
        <v>N.A.</v>
      </c>
      <c r="AR40" s="14">
        <f t="shared" si="28"/>
        <v>4920.8875878220133</v>
      </c>
    </row>
    <row r="41" spans="1:44" ht="15" customHeight="1" thickBot="1" x14ac:dyDescent="0.3">
      <c r="A41" s="3" t="s">
        <v>14</v>
      </c>
      <c r="B41" s="2">
        <v>48950659.999999993</v>
      </c>
      <c r="C41" s="2">
        <v>58191500.000000022</v>
      </c>
      <c r="D41" s="2">
        <v>1264200</v>
      </c>
      <c r="E41" s="2">
        <v>5840000</v>
      </c>
      <c r="F41" s="2"/>
      <c r="G41" s="2">
        <v>0</v>
      </c>
      <c r="H41" s="2"/>
      <c r="I41" s="2">
        <v>7460000</v>
      </c>
      <c r="J41" s="2">
        <v>0</v>
      </c>
      <c r="K41" s="2"/>
      <c r="L41" s="1">
        <f t="shared" si="26"/>
        <v>50214859.999999993</v>
      </c>
      <c r="M41" s="13">
        <f t="shared" si="26"/>
        <v>71491500.00000003</v>
      </c>
      <c r="N41" s="14">
        <f>L41+M41</f>
        <v>121706360.00000003</v>
      </c>
      <c r="P41" s="3" t="s">
        <v>14</v>
      </c>
      <c r="Q41" s="2">
        <v>5291</v>
      </c>
      <c r="R41" s="2">
        <v>10340</v>
      </c>
      <c r="S41" s="2">
        <v>735</v>
      </c>
      <c r="T41" s="2">
        <v>292</v>
      </c>
      <c r="U41" s="2">
        <v>0</v>
      </c>
      <c r="V41" s="2">
        <v>177</v>
      </c>
      <c r="W41" s="2">
        <v>0</v>
      </c>
      <c r="X41" s="2">
        <v>999</v>
      </c>
      <c r="Y41" s="2">
        <v>354</v>
      </c>
      <c r="Z41" s="2">
        <v>0</v>
      </c>
      <c r="AA41" s="1">
        <f t="shared" si="27"/>
        <v>6380</v>
      </c>
      <c r="AB41" s="13">
        <f t="shared" si="27"/>
        <v>11808</v>
      </c>
      <c r="AC41" s="14">
        <f>AA41+AB41</f>
        <v>18188</v>
      </c>
      <c r="AE41" s="3" t="s">
        <v>14</v>
      </c>
      <c r="AF41" s="2">
        <f t="shared" si="28"/>
        <v>9251.6839916839908</v>
      </c>
      <c r="AG41" s="2">
        <f t="shared" si="28"/>
        <v>5627.8046421663466</v>
      </c>
      <c r="AH41" s="2">
        <f t="shared" si="28"/>
        <v>1720</v>
      </c>
      <c r="AI41" s="2">
        <f t="shared" si="28"/>
        <v>20000</v>
      </c>
      <c r="AJ41" s="2" t="str">
        <f t="shared" si="28"/>
        <v>N.A.</v>
      </c>
      <c r="AK41" s="2">
        <f t="shared" si="28"/>
        <v>0</v>
      </c>
      <c r="AL41" s="2" t="str">
        <f t="shared" si="28"/>
        <v>N.A.</v>
      </c>
      <c r="AM41" s="2">
        <f t="shared" si="28"/>
        <v>7467.467467467467</v>
      </c>
      <c r="AN41" s="2">
        <f t="shared" si="28"/>
        <v>0</v>
      </c>
      <c r="AO41" s="2" t="str">
        <f t="shared" si="28"/>
        <v>N.A.</v>
      </c>
      <c r="AP41" s="15">
        <f t="shared" si="28"/>
        <v>7870.667711598745</v>
      </c>
      <c r="AQ41" s="16">
        <f t="shared" si="28"/>
        <v>6054.4969512195148</v>
      </c>
      <c r="AR41" s="14">
        <f t="shared" si="28"/>
        <v>6691.5746646140333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61271354.999999993</v>
      </c>
      <c r="C43" s="2">
        <f t="shared" si="29"/>
        <v>58191500.000000022</v>
      </c>
      <c r="D43" s="2">
        <f t="shared" si="29"/>
        <v>1264200</v>
      </c>
      <c r="E43" s="2">
        <f t="shared" si="29"/>
        <v>5840000</v>
      </c>
      <c r="F43" s="2">
        <f t="shared" si="29"/>
        <v>4520160</v>
      </c>
      <c r="G43" s="2">
        <f t="shared" si="29"/>
        <v>0</v>
      </c>
      <c r="H43" s="2">
        <f t="shared" si="29"/>
        <v>19843210</v>
      </c>
      <c r="I43" s="2">
        <f t="shared" si="29"/>
        <v>7460000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86898925</v>
      </c>
      <c r="M43" s="13">
        <f t="shared" ref="M43" si="31">C43+E43+G43+I43+K43</f>
        <v>71491500.00000003</v>
      </c>
      <c r="N43" s="22">
        <f>L43+M43</f>
        <v>158390425.00000003</v>
      </c>
      <c r="P43" s="4" t="s">
        <v>16</v>
      </c>
      <c r="Q43" s="2">
        <f t="shared" ref="Q43:Z43" si="32">SUM(Q39:Q42)</f>
        <v>8432</v>
      </c>
      <c r="R43" s="2">
        <f t="shared" si="32"/>
        <v>10340</v>
      </c>
      <c r="S43" s="2">
        <f t="shared" si="32"/>
        <v>735</v>
      </c>
      <c r="T43" s="2">
        <f t="shared" si="32"/>
        <v>292</v>
      </c>
      <c r="U43" s="2">
        <f t="shared" si="32"/>
        <v>537</v>
      </c>
      <c r="V43" s="2">
        <f t="shared" si="32"/>
        <v>177</v>
      </c>
      <c r="W43" s="2">
        <f t="shared" si="32"/>
        <v>2871</v>
      </c>
      <c r="X43" s="2">
        <f t="shared" si="32"/>
        <v>999</v>
      </c>
      <c r="Y43" s="2">
        <f t="shared" si="32"/>
        <v>354</v>
      </c>
      <c r="Z43" s="2">
        <f t="shared" si="32"/>
        <v>0</v>
      </c>
      <c r="AA43" s="1">
        <f t="shared" ref="AA43" si="33">Q43+S43+U43+W43+Y43</f>
        <v>12929</v>
      </c>
      <c r="AB43" s="13">
        <f t="shared" ref="AB43" si="34">R43+T43+V43+X43+Z43</f>
        <v>11808</v>
      </c>
      <c r="AC43" s="22">
        <f>AA43+AB43</f>
        <v>24737</v>
      </c>
      <c r="AE43" s="4" t="s">
        <v>16</v>
      </c>
      <c r="AF43" s="2">
        <f t="shared" ref="AF43:AO43" si="35">IFERROR(B43/Q43, "N.A.")</f>
        <v>7266.5269212523708</v>
      </c>
      <c r="AG43" s="2">
        <f t="shared" si="35"/>
        <v>5627.8046421663466</v>
      </c>
      <c r="AH43" s="2">
        <f t="shared" si="35"/>
        <v>1720</v>
      </c>
      <c r="AI43" s="2">
        <f t="shared" si="35"/>
        <v>20000</v>
      </c>
      <c r="AJ43" s="2">
        <f t="shared" si="35"/>
        <v>8417.4301675977658</v>
      </c>
      <c r="AK43" s="2">
        <f t="shared" si="35"/>
        <v>0</v>
      </c>
      <c r="AL43" s="2">
        <f t="shared" si="35"/>
        <v>6911.6022291884365</v>
      </c>
      <c r="AM43" s="2">
        <f t="shared" si="35"/>
        <v>7467.467467467467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6721.2410085853508</v>
      </c>
      <c r="AQ43" s="16">
        <f t="shared" ref="AQ43" si="37">IFERROR(M43/AB43, "N.A.")</f>
        <v>6054.4969512195148</v>
      </c>
      <c r="AR43" s="14">
        <f t="shared" ref="AR43" si="38">IFERROR(N43/AC43, "N.A.")</f>
        <v>6402.9763107895069</v>
      </c>
    </row>
    <row r="44" spans="1:44" ht="15" customHeight="1" thickBot="1" x14ac:dyDescent="0.3">
      <c r="A44" s="5" t="s">
        <v>0</v>
      </c>
      <c r="B44" s="48">
        <f>B43+C43</f>
        <v>119462855.00000001</v>
      </c>
      <c r="C44" s="49"/>
      <c r="D44" s="48">
        <f>D43+E43</f>
        <v>7104200</v>
      </c>
      <c r="E44" s="49"/>
      <c r="F44" s="48">
        <f>F43+G43</f>
        <v>4520160</v>
      </c>
      <c r="G44" s="49"/>
      <c r="H44" s="48">
        <f>H43+I43</f>
        <v>27303210</v>
      </c>
      <c r="I44" s="49"/>
      <c r="J44" s="48">
        <f>J43+K43</f>
        <v>0</v>
      </c>
      <c r="K44" s="49"/>
      <c r="L44" s="48">
        <f>L43+M43</f>
        <v>158390425.00000003</v>
      </c>
      <c r="M44" s="50"/>
      <c r="N44" s="23">
        <f>B44+D44+F44+H44+J44</f>
        <v>158390425</v>
      </c>
      <c r="P44" s="5" t="s">
        <v>0</v>
      </c>
      <c r="Q44" s="48">
        <f>Q43+R43</f>
        <v>18772</v>
      </c>
      <c r="R44" s="49"/>
      <c r="S44" s="48">
        <f>S43+T43</f>
        <v>1027</v>
      </c>
      <c r="T44" s="49"/>
      <c r="U44" s="48">
        <f>U43+V43</f>
        <v>714</v>
      </c>
      <c r="V44" s="49"/>
      <c r="W44" s="48">
        <f>W43+X43</f>
        <v>3870</v>
      </c>
      <c r="X44" s="49"/>
      <c r="Y44" s="48">
        <f>Y43+Z43</f>
        <v>354</v>
      </c>
      <c r="Z44" s="49"/>
      <c r="AA44" s="48">
        <f>AA43+AB43</f>
        <v>24737</v>
      </c>
      <c r="AB44" s="50"/>
      <c r="AC44" s="23">
        <f>Q44+S44+U44+W44+Y44</f>
        <v>24737</v>
      </c>
      <c r="AE44" s="5" t="s">
        <v>0</v>
      </c>
      <c r="AF44" s="28">
        <f>IFERROR(B44/Q44,"N.A.")</f>
        <v>6363.8853079053915</v>
      </c>
      <c r="AG44" s="29"/>
      <c r="AH44" s="28">
        <f>IFERROR(D44/S44,"N.A.")</f>
        <v>6917.4294060370012</v>
      </c>
      <c r="AI44" s="29"/>
      <c r="AJ44" s="28">
        <f>IFERROR(F44/U44,"N.A.")</f>
        <v>6330.7563025210084</v>
      </c>
      <c r="AK44" s="29"/>
      <c r="AL44" s="28">
        <f>IFERROR(H44/W44,"N.A.")</f>
        <v>7055.0930232558139</v>
      </c>
      <c r="AM44" s="29"/>
      <c r="AN44" s="28">
        <f>IFERROR(J44/Y44,"N.A.")</f>
        <v>0</v>
      </c>
      <c r="AO44" s="29"/>
      <c r="AP44" s="28">
        <f>IFERROR(L44/AA44,"N.A.")</f>
        <v>6402.9763107895069</v>
      </c>
      <c r="AQ44" s="29"/>
      <c r="AR44" s="17">
        <f>IFERROR(N44/AC44, "N.A.")</f>
        <v>6402.976310789506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37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15019980.000000002</v>
      </c>
      <c r="C15" s="2"/>
      <c r="D15" s="2"/>
      <c r="E15" s="2"/>
      <c r="F15" s="2"/>
      <c r="G15" s="2"/>
      <c r="H15" s="2">
        <v>4430400</v>
      </c>
      <c r="I15" s="2"/>
      <c r="J15" s="2"/>
      <c r="K15" s="2"/>
      <c r="L15" s="1">
        <f t="shared" ref="L15:M18" si="0">B15+D15+F15+H15+J15</f>
        <v>19450380</v>
      </c>
      <c r="M15" s="13">
        <f t="shared" si="0"/>
        <v>0</v>
      </c>
      <c r="N15" s="14">
        <f>L15+M15</f>
        <v>19450380</v>
      </c>
      <c r="P15" s="3" t="s">
        <v>12</v>
      </c>
      <c r="Q15" s="2">
        <v>1854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1676</v>
      </c>
      <c r="X15" s="2">
        <v>0</v>
      </c>
      <c r="Y15" s="2">
        <v>0</v>
      </c>
      <c r="Z15" s="2">
        <v>0</v>
      </c>
      <c r="AA15" s="1">
        <f t="shared" ref="AA15:AB18" si="1">Q15+S15+U15+W15+Y15</f>
        <v>3530</v>
      </c>
      <c r="AB15" s="13">
        <f t="shared" si="1"/>
        <v>0</v>
      </c>
      <c r="AC15" s="14">
        <f>AA15+AB15</f>
        <v>3530</v>
      </c>
      <c r="AE15" s="3" t="s">
        <v>12</v>
      </c>
      <c r="AF15" s="2">
        <f t="shared" ref="AF15:AR18" si="2">IFERROR(B15/Q15, "N.A.")</f>
        <v>8101.3915857605189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2643.436754176611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5510.022662889518</v>
      </c>
      <c r="AQ15" s="16" t="str">
        <f t="shared" si="2"/>
        <v>N.A.</v>
      </c>
      <c r="AR15" s="14">
        <f t="shared" si="2"/>
        <v>5510.022662889518</v>
      </c>
    </row>
    <row r="16" spans="1:44" ht="15" customHeight="1" thickBot="1" x14ac:dyDescent="0.3">
      <c r="A16" s="3" t="s">
        <v>13</v>
      </c>
      <c r="B16" s="2">
        <v>340560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340560</v>
      </c>
      <c r="M16" s="13">
        <f t="shared" si="0"/>
        <v>0</v>
      </c>
      <c r="N16" s="14">
        <f>L16+M16</f>
        <v>340560</v>
      </c>
      <c r="P16" s="3" t="s">
        <v>13</v>
      </c>
      <c r="Q16" s="2">
        <v>528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528</v>
      </c>
      <c r="AB16" s="13">
        <f t="shared" si="1"/>
        <v>0</v>
      </c>
      <c r="AC16" s="14">
        <f>AA16+AB16</f>
        <v>528</v>
      </c>
      <c r="AE16" s="3" t="s">
        <v>13</v>
      </c>
      <c r="AF16" s="2">
        <f t="shared" si="2"/>
        <v>645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645</v>
      </c>
      <c r="AQ16" s="16" t="str">
        <f t="shared" si="2"/>
        <v>N.A.</v>
      </c>
      <c r="AR16" s="14">
        <f t="shared" si="2"/>
        <v>645</v>
      </c>
    </row>
    <row r="17" spans="1:44" ht="15" customHeight="1" thickBot="1" x14ac:dyDescent="0.3">
      <c r="A17" s="3" t="s">
        <v>14</v>
      </c>
      <c r="B17" s="2">
        <v>12579259.999999998</v>
      </c>
      <c r="C17" s="2">
        <v>39763040.000000007</v>
      </c>
      <c r="D17" s="2"/>
      <c r="E17" s="2"/>
      <c r="F17" s="2"/>
      <c r="G17" s="2">
        <v>0</v>
      </c>
      <c r="H17" s="2"/>
      <c r="I17" s="2">
        <v>8500800</v>
      </c>
      <c r="J17" s="2">
        <v>0</v>
      </c>
      <c r="K17" s="2"/>
      <c r="L17" s="1">
        <f t="shared" si="0"/>
        <v>12579259.999999998</v>
      </c>
      <c r="M17" s="13">
        <f t="shared" si="0"/>
        <v>48263840.000000007</v>
      </c>
      <c r="N17" s="14">
        <f>L17+M17</f>
        <v>60843100.000000007</v>
      </c>
      <c r="P17" s="3" t="s">
        <v>14</v>
      </c>
      <c r="Q17" s="2">
        <v>2044</v>
      </c>
      <c r="R17" s="2">
        <v>4512</v>
      </c>
      <c r="S17" s="2">
        <v>0</v>
      </c>
      <c r="T17" s="2">
        <v>0</v>
      </c>
      <c r="U17" s="2">
        <v>0</v>
      </c>
      <c r="V17" s="2">
        <v>442</v>
      </c>
      <c r="W17" s="2">
        <v>0</v>
      </c>
      <c r="X17" s="2">
        <v>528</v>
      </c>
      <c r="Y17" s="2">
        <v>528</v>
      </c>
      <c r="Z17" s="2">
        <v>0</v>
      </c>
      <c r="AA17" s="1">
        <f t="shared" si="1"/>
        <v>2572</v>
      </c>
      <c r="AB17" s="13">
        <f t="shared" si="1"/>
        <v>5482</v>
      </c>
      <c r="AC17" s="14">
        <f>AA17+AB17</f>
        <v>8054</v>
      </c>
      <c r="AE17" s="3" t="s">
        <v>14</v>
      </c>
      <c r="AF17" s="2">
        <f t="shared" si="2"/>
        <v>6154.2367906066529</v>
      </c>
      <c r="AG17" s="2">
        <f t="shared" si="2"/>
        <v>8812.7304964539017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0</v>
      </c>
      <c r="AL17" s="2" t="str">
        <f t="shared" si="2"/>
        <v>N.A.</v>
      </c>
      <c r="AM17" s="2">
        <f t="shared" si="2"/>
        <v>16100</v>
      </c>
      <c r="AN17" s="2">
        <f t="shared" si="2"/>
        <v>0</v>
      </c>
      <c r="AO17" s="2" t="str">
        <f t="shared" si="2"/>
        <v>N.A.</v>
      </c>
      <c r="AP17" s="15">
        <f t="shared" si="2"/>
        <v>4890.8475894245712</v>
      </c>
      <c r="AQ17" s="16">
        <f t="shared" si="2"/>
        <v>8804.0569135352071</v>
      </c>
      <c r="AR17" s="14">
        <f t="shared" si="2"/>
        <v>7554.3953315122926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>
        <v>1584000</v>
      </c>
      <c r="H18" s="2"/>
      <c r="I18" s="2"/>
      <c r="J18" s="2"/>
      <c r="K18" s="2"/>
      <c r="L18" s="1">
        <f t="shared" si="0"/>
        <v>0</v>
      </c>
      <c r="M18" s="13">
        <f t="shared" si="0"/>
        <v>1584000</v>
      </c>
      <c r="N18" s="14">
        <f>L18+M18</f>
        <v>1584000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264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3">
        <f t="shared" si="1"/>
        <v>264</v>
      </c>
      <c r="AC18" s="22">
        <f>AA18+AB18</f>
        <v>264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6000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>
        <f t="shared" si="2"/>
        <v>6000</v>
      </c>
      <c r="AR18" s="14">
        <f t="shared" si="2"/>
        <v>6000</v>
      </c>
    </row>
    <row r="19" spans="1:44" ht="15" customHeight="1" thickBot="1" x14ac:dyDescent="0.3">
      <c r="A19" s="4" t="s">
        <v>16</v>
      </c>
      <c r="B19" s="2">
        <f t="shared" ref="B19:K19" si="3">SUM(B15:B18)</f>
        <v>27939800</v>
      </c>
      <c r="C19" s="2">
        <f t="shared" si="3"/>
        <v>39763040.000000007</v>
      </c>
      <c r="D19" s="2">
        <f t="shared" si="3"/>
        <v>0</v>
      </c>
      <c r="E19" s="2">
        <f t="shared" si="3"/>
        <v>0</v>
      </c>
      <c r="F19" s="2">
        <f t="shared" si="3"/>
        <v>0</v>
      </c>
      <c r="G19" s="2">
        <f t="shared" si="3"/>
        <v>1584000</v>
      </c>
      <c r="H19" s="2">
        <f t="shared" si="3"/>
        <v>4430400</v>
      </c>
      <c r="I19" s="2">
        <f t="shared" si="3"/>
        <v>8500800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32370200</v>
      </c>
      <c r="M19" s="13">
        <f t="shared" ref="M19" si="5">C19+E19+G19+I19+K19</f>
        <v>49847840.000000007</v>
      </c>
      <c r="N19" s="22">
        <f>L19+M19</f>
        <v>82218040</v>
      </c>
      <c r="P19" s="4" t="s">
        <v>16</v>
      </c>
      <c r="Q19" s="2">
        <f t="shared" ref="Q19:Z19" si="6">SUM(Q15:Q18)</f>
        <v>4426</v>
      </c>
      <c r="R19" s="2">
        <f t="shared" si="6"/>
        <v>4512</v>
      </c>
      <c r="S19" s="2">
        <f t="shared" si="6"/>
        <v>0</v>
      </c>
      <c r="T19" s="2">
        <f t="shared" si="6"/>
        <v>0</v>
      </c>
      <c r="U19" s="2">
        <f t="shared" si="6"/>
        <v>0</v>
      </c>
      <c r="V19" s="2">
        <f t="shared" si="6"/>
        <v>706</v>
      </c>
      <c r="W19" s="2">
        <f t="shared" si="6"/>
        <v>1676</v>
      </c>
      <c r="X19" s="2">
        <f t="shared" si="6"/>
        <v>528</v>
      </c>
      <c r="Y19" s="2">
        <f t="shared" si="6"/>
        <v>528</v>
      </c>
      <c r="Z19" s="2">
        <f t="shared" si="6"/>
        <v>0</v>
      </c>
      <c r="AA19" s="1">
        <f t="shared" ref="AA19" si="7">Q19+S19+U19+W19+Y19</f>
        <v>6630</v>
      </c>
      <c r="AB19" s="13">
        <f t="shared" ref="AB19" si="8">R19+T19+V19+X19+Z19</f>
        <v>5746</v>
      </c>
      <c r="AC19" s="14">
        <f>AA19+AB19</f>
        <v>12376</v>
      </c>
      <c r="AE19" s="4" t="s">
        <v>16</v>
      </c>
      <c r="AF19" s="2">
        <f t="shared" ref="AF19:AO19" si="9">IFERROR(B19/Q19, "N.A.")</f>
        <v>6312.6525079078174</v>
      </c>
      <c r="AG19" s="2">
        <f t="shared" si="9"/>
        <v>8812.7304964539017</v>
      </c>
      <c r="AH19" s="2" t="str">
        <f t="shared" si="9"/>
        <v>N.A.</v>
      </c>
      <c r="AI19" s="2" t="str">
        <f t="shared" si="9"/>
        <v>N.A.</v>
      </c>
      <c r="AJ19" s="2" t="str">
        <f t="shared" si="9"/>
        <v>N.A.</v>
      </c>
      <c r="AK19" s="2">
        <f t="shared" si="9"/>
        <v>2243.6260623229464</v>
      </c>
      <c r="AL19" s="2">
        <f t="shared" si="9"/>
        <v>2643.436754176611</v>
      </c>
      <c r="AM19" s="2">
        <f t="shared" si="9"/>
        <v>16100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4882.3831070889892</v>
      </c>
      <c r="AQ19" s="16">
        <f t="shared" ref="AQ19" si="11">IFERROR(M19/AB19, "N.A.")</f>
        <v>8675.2245040027865</v>
      </c>
      <c r="AR19" s="14">
        <f t="shared" ref="AR19" si="12">IFERROR(N19/AC19, "N.A.")</f>
        <v>6643.3451842275372</v>
      </c>
    </row>
    <row r="20" spans="1:44" ht="15" customHeight="1" thickBot="1" x14ac:dyDescent="0.3">
      <c r="A20" s="5" t="s">
        <v>0</v>
      </c>
      <c r="B20" s="48">
        <f>B19+C19</f>
        <v>67702840</v>
      </c>
      <c r="C20" s="49"/>
      <c r="D20" s="48">
        <f>D19+E19</f>
        <v>0</v>
      </c>
      <c r="E20" s="49"/>
      <c r="F20" s="48">
        <f>F19+G19</f>
        <v>1584000</v>
      </c>
      <c r="G20" s="49"/>
      <c r="H20" s="48">
        <f>H19+I19</f>
        <v>12931200</v>
      </c>
      <c r="I20" s="49"/>
      <c r="J20" s="48">
        <f>J19+K19</f>
        <v>0</v>
      </c>
      <c r="K20" s="49"/>
      <c r="L20" s="48">
        <f>L19+M19</f>
        <v>82218040</v>
      </c>
      <c r="M20" s="50"/>
      <c r="N20" s="23">
        <f>B20+D20+F20+H20+J20</f>
        <v>82218040</v>
      </c>
      <c r="P20" s="5" t="s">
        <v>0</v>
      </c>
      <c r="Q20" s="48">
        <f>Q19+R19</f>
        <v>8938</v>
      </c>
      <c r="R20" s="49"/>
      <c r="S20" s="48">
        <f>S19+T19</f>
        <v>0</v>
      </c>
      <c r="T20" s="49"/>
      <c r="U20" s="48">
        <f>U19+V19</f>
        <v>706</v>
      </c>
      <c r="V20" s="49"/>
      <c r="W20" s="48">
        <f>W19+X19</f>
        <v>2204</v>
      </c>
      <c r="X20" s="49"/>
      <c r="Y20" s="48">
        <f>Y19+Z19</f>
        <v>528</v>
      </c>
      <c r="Z20" s="49"/>
      <c r="AA20" s="48">
        <f>AA19+AB19</f>
        <v>12376</v>
      </c>
      <c r="AB20" s="49"/>
      <c r="AC20" s="24">
        <f>Q20+S20+U20+W20+Y20</f>
        <v>12376</v>
      </c>
      <c r="AE20" s="5" t="s">
        <v>0</v>
      </c>
      <c r="AF20" s="28">
        <f>IFERROR(B20/Q20,"N.A.")</f>
        <v>7574.7191765495636</v>
      </c>
      <c r="AG20" s="29"/>
      <c r="AH20" s="28" t="str">
        <f>IFERROR(D20/S20,"N.A.")</f>
        <v>N.A.</v>
      </c>
      <c r="AI20" s="29"/>
      <c r="AJ20" s="28">
        <f>IFERROR(F20/U20,"N.A.")</f>
        <v>2243.6260623229464</v>
      </c>
      <c r="AK20" s="29"/>
      <c r="AL20" s="28">
        <f>IFERROR(H20/W20,"N.A.")</f>
        <v>5867.1506352087117</v>
      </c>
      <c r="AM20" s="29"/>
      <c r="AN20" s="28">
        <f>IFERROR(J20/Y20,"N.A.")</f>
        <v>0</v>
      </c>
      <c r="AO20" s="29"/>
      <c r="AP20" s="28">
        <f>IFERROR(L20/AA20,"N.A.")</f>
        <v>6643.3451842275372</v>
      </c>
      <c r="AQ20" s="29"/>
      <c r="AR20" s="17">
        <f>IFERROR(N20/AC20, "N.A.")</f>
        <v>6643.3451842275372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14940780.000000002</v>
      </c>
      <c r="C27" s="2"/>
      <c r="D27" s="2"/>
      <c r="E27" s="2"/>
      <c r="F27" s="2"/>
      <c r="G27" s="2"/>
      <c r="H27" s="2">
        <v>2836000.0000000005</v>
      </c>
      <c r="I27" s="2"/>
      <c r="J27" s="2"/>
      <c r="K27" s="2"/>
      <c r="L27" s="1">
        <f t="shared" ref="L27:M30" si="13">B27+D27+F27+H27+J27</f>
        <v>17776780.000000004</v>
      </c>
      <c r="M27" s="13">
        <f t="shared" si="13"/>
        <v>0</v>
      </c>
      <c r="N27" s="14">
        <f>L27+M27</f>
        <v>17776780.000000004</v>
      </c>
      <c r="P27" s="3" t="s">
        <v>12</v>
      </c>
      <c r="Q27" s="2">
        <v>1590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970</v>
      </c>
      <c r="X27" s="2">
        <v>0</v>
      </c>
      <c r="Y27" s="2">
        <v>0</v>
      </c>
      <c r="Z27" s="2">
        <v>0</v>
      </c>
      <c r="AA27" s="1">
        <f t="shared" ref="AA27:AB30" si="14">Q27+S27+U27+W27+Y27</f>
        <v>2560</v>
      </c>
      <c r="AB27" s="13">
        <f t="shared" si="14"/>
        <v>0</v>
      </c>
      <c r="AC27" s="14">
        <f>AA27+AB27</f>
        <v>2560</v>
      </c>
      <c r="AE27" s="3" t="s">
        <v>12</v>
      </c>
      <c r="AF27" s="2">
        <f t="shared" ref="AF27:AR30" si="15">IFERROR(B27/Q27, "N.A.")</f>
        <v>9396.7169811320764</v>
      </c>
      <c r="AG27" s="2" t="str">
        <f t="shared" si="15"/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2923.7113402061859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6944.0546875000018</v>
      </c>
      <c r="AQ27" s="16" t="str">
        <f t="shared" si="15"/>
        <v>N.A.</v>
      </c>
      <c r="AR27" s="14">
        <f t="shared" si="15"/>
        <v>6944.0546875000018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3">
        <f t="shared" si="14"/>
        <v>0</v>
      </c>
      <c r="AC28" s="14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10051660</v>
      </c>
      <c r="C29" s="2">
        <v>22803600.000000004</v>
      </c>
      <c r="D29" s="2"/>
      <c r="E29" s="2"/>
      <c r="F29" s="2"/>
      <c r="G29" s="2">
        <v>0</v>
      </c>
      <c r="H29" s="2"/>
      <c r="I29" s="2">
        <v>8500800</v>
      </c>
      <c r="J29" s="2"/>
      <c r="K29" s="2"/>
      <c r="L29" s="1">
        <f t="shared" si="13"/>
        <v>10051660</v>
      </c>
      <c r="M29" s="13">
        <f t="shared" si="13"/>
        <v>31304400.000000004</v>
      </c>
      <c r="N29" s="14">
        <f>L29+M29</f>
        <v>41356060</v>
      </c>
      <c r="P29" s="3" t="s">
        <v>14</v>
      </c>
      <c r="Q29" s="2">
        <v>1332</v>
      </c>
      <c r="R29" s="2">
        <v>2566</v>
      </c>
      <c r="S29" s="2">
        <v>0</v>
      </c>
      <c r="T29" s="2">
        <v>0</v>
      </c>
      <c r="U29" s="2">
        <v>0</v>
      </c>
      <c r="V29" s="2">
        <v>264</v>
      </c>
      <c r="W29" s="2">
        <v>0</v>
      </c>
      <c r="X29" s="2">
        <v>528</v>
      </c>
      <c r="Y29" s="2">
        <v>0</v>
      </c>
      <c r="Z29" s="2">
        <v>0</v>
      </c>
      <c r="AA29" s="1">
        <f t="shared" si="14"/>
        <v>1332</v>
      </c>
      <c r="AB29" s="13">
        <f t="shared" si="14"/>
        <v>3358</v>
      </c>
      <c r="AC29" s="14">
        <f>AA29+AB29</f>
        <v>4690</v>
      </c>
      <c r="AE29" s="3" t="s">
        <v>14</v>
      </c>
      <c r="AF29" s="2">
        <f t="shared" si="15"/>
        <v>7546.2912912912916</v>
      </c>
      <c r="AG29" s="2">
        <f t="shared" si="15"/>
        <v>8886.8277474668757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16100</v>
      </c>
      <c r="AN29" s="2" t="str">
        <f t="shared" si="15"/>
        <v>N.A.</v>
      </c>
      <c r="AO29" s="2" t="str">
        <f t="shared" si="15"/>
        <v>N.A.</v>
      </c>
      <c r="AP29" s="15">
        <f t="shared" si="15"/>
        <v>7546.2912912912916</v>
      </c>
      <c r="AQ29" s="16">
        <f t="shared" si="15"/>
        <v>9322.3347230494346</v>
      </c>
      <c r="AR29" s="14">
        <f t="shared" si="15"/>
        <v>8817.9232409381657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>
        <v>1584000</v>
      </c>
      <c r="H30" s="2"/>
      <c r="I30" s="2"/>
      <c r="J30" s="2"/>
      <c r="K30" s="2"/>
      <c r="L30" s="1">
        <f t="shared" si="13"/>
        <v>0</v>
      </c>
      <c r="M30" s="13">
        <f t="shared" si="13"/>
        <v>1584000</v>
      </c>
      <c r="N30" s="14">
        <f>L30+M30</f>
        <v>1584000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264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0</v>
      </c>
      <c r="AB30" s="13">
        <f t="shared" si="14"/>
        <v>264</v>
      </c>
      <c r="AC30" s="22">
        <f>AA30+AB30</f>
        <v>264</v>
      </c>
      <c r="AE30" s="3" t="s">
        <v>15</v>
      </c>
      <c r="AF30" s="2" t="str">
        <f t="shared" si="15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6000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6">
        <f t="shared" si="15"/>
        <v>6000</v>
      </c>
      <c r="AR30" s="14">
        <f t="shared" si="15"/>
        <v>6000</v>
      </c>
    </row>
    <row r="31" spans="1:44" ht="15" customHeight="1" thickBot="1" x14ac:dyDescent="0.3">
      <c r="A31" s="4" t="s">
        <v>16</v>
      </c>
      <c r="B31" s="2">
        <f t="shared" ref="B31:K31" si="16">SUM(B27:B30)</f>
        <v>24992440</v>
      </c>
      <c r="C31" s="2">
        <f t="shared" si="16"/>
        <v>22803600.000000004</v>
      </c>
      <c r="D31" s="2">
        <f t="shared" si="16"/>
        <v>0</v>
      </c>
      <c r="E31" s="2">
        <f t="shared" si="16"/>
        <v>0</v>
      </c>
      <c r="F31" s="2">
        <f t="shared" si="16"/>
        <v>0</v>
      </c>
      <c r="G31" s="2">
        <f t="shared" si="16"/>
        <v>1584000</v>
      </c>
      <c r="H31" s="2">
        <f t="shared" si="16"/>
        <v>2836000.0000000005</v>
      </c>
      <c r="I31" s="2">
        <f t="shared" si="16"/>
        <v>8500800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27828440</v>
      </c>
      <c r="M31" s="13">
        <f t="shared" ref="M31" si="18">C31+E31+G31+I31+K31</f>
        <v>32888400.000000004</v>
      </c>
      <c r="N31" s="22">
        <f>L31+M31</f>
        <v>60716840</v>
      </c>
      <c r="P31" s="4" t="s">
        <v>16</v>
      </c>
      <c r="Q31" s="2">
        <f t="shared" ref="Q31:Z31" si="19">SUM(Q27:Q30)</f>
        <v>2922</v>
      </c>
      <c r="R31" s="2">
        <f t="shared" si="19"/>
        <v>2566</v>
      </c>
      <c r="S31" s="2">
        <f t="shared" si="19"/>
        <v>0</v>
      </c>
      <c r="T31" s="2">
        <f t="shared" si="19"/>
        <v>0</v>
      </c>
      <c r="U31" s="2">
        <f t="shared" si="19"/>
        <v>0</v>
      </c>
      <c r="V31" s="2">
        <f t="shared" si="19"/>
        <v>528</v>
      </c>
      <c r="W31" s="2">
        <f t="shared" si="19"/>
        <v>970</v>
      </c>
      <c r="X31" s="2">
        <f t="shared" si="19"/>
        <v>528</v>
      </c>
      <c r="Y31" s="2">
        <f t="shared" si="19"/>
        <v>0</v>
      </c>
      <c r="Z31" s="2">
        <f t="shared" si="19"/>
        <v>0</v>
      </c>
      <c r="AA31" s="1">
        <f t="shared" ref="AA31" si="20">Q31+S31+U31+W31+Y31</f>
        <v>3892</v>
      </c>
      <c r="AB31" s="13">
        <f t="shared" ref="AB31" si="21">R31+T31+V31+X31+Z31</f>
        <v>3622</v>
      </c>
      <c r="AC31" s="14">
        <f>AA31+AB31</f>
        <v>7514</v>
      </c>
      <c r="AE31" s="4" t="s">
        <v>16</v>
      </c>
      <c r="AF31" s="2">
        <f t="shared" ref="AF31:AO31" si="22">IFERROR(B31/Q31, "N.A.")</f>
        <v>8553.1964407939759</v>
      </c>
      <c r="AG31" s="2">
        <f t="shared" si="22"/>
        <v>8886.8277474668757</v>
      </c>
      <c r="AH31" s="2" t="str">
        <f t="shared" si="22"/>
        <v>N.A.</v>
      </c>
      <c r="AI31" s="2" t="str">
        <f t="shared" si="22"/>
        <v>N.A.</v>
      </c>
      <c r="AJ31" s="2" t="str">
        <f t="shared" si="22"/>
        <v>N.A.</v>
      </c>
      <c r="AK31" s="2">
        <f t="shared" si="22"/>
        <v>3000</v>
      </c>
      <c r="AL31" s="2">
        <f t="shared" si="22"/>
        <v>2923.7113402061859</v>
      </c>
      <c r="AM31" s="2">
        <f t="shared" si="22"/>
        <v>16100</v>
      </c>
      <c r="AN31" s="2" t="str">
        <f t="shared" si="22"/>
        <v>N.A.</v>
      </c>
      <c r="AO31" s="2" t="str">
        <f t="shared" si="22"/>
        <v>N.A.</v>
      </c>
      <c r="AP31" s="15">
        <f t="shared" ref="AP31" si="23">IFERROR(L31/AA31, "N.A.")</f>
        <v>7150.1644398766703</v>
      </c>
      <c r="AQ31" s="16">
        <f t="shared" ref="AQ31" si="24">IFERROR(M31/AB31, "N.A.")</f>
        <v>9080.1766979569311</v>
      </c>
      <c r="AR31" s="14">
        <f t="shared" ref="AR31" si="25">IFERROR(N31/AC31, "N.A.")</f>
        <v>8080.4950758583973</v>
      </c>
    </row>
    <row r="32" spans="1:44" ht="15" customHeight="1" thickBot="1" x14ac:dyDescent="0.3">
      <c r="A32" s="5" t="s">
        <v>0</v>
      </c>
      <c r="B32" s="48">
        <f>B31+C31</f>
        <v>47796040</v>
      </c>
      <c r="C32" s="49"/>
      <c r="D32" s="48">
        <f>D31+E31</f>
        <v>0</v>
      </c>
      <c r="E32" s="49"/>
      <c r="F32" s="48">
        <f>F31+G31</f>
        <v>1584000</v>
      </c>
      <c r="G32" s="49"/>
      <c r="H32" s="48">
        <f>H31+I31</f>
        <v>11336800</v>
      </c>
      <c r="I32" s="49"/>
      <c r="J32" s="48">
        <f>J31+K31</f>
        <v>0</v>
      </c>
      <c r="K32" s="49"/>
      <c r="L32" s="48">
        <f>L31+M31</f>
        <v>60716840</v>
      </c>
      <c r="M32" s="50"/>
      <c r="N32" s="23">
        <f>B32+D32+F32+H32+J32</f>
        <v>60716840</v>
      </c>
      <c r="P32" s="5" t="s">
        <v>0</v>
      </c>
      <c r="Q32" s="48">
        <f>Q31+R31</f>
        <v>5488</v>
      </c>
      <c r="R32" s="49"/>
      <c r="S32" s="48">
        <f>S31+T31</f>
        <v>0</v>
      </c>
      <c r="T32" s="49"/>
      <c r="U32" s="48">
        <f>U31+V31</f>
        <v>528</v>
      </c>
      <c r="V32" s="49"/>
      <c r="W32" s="48">
        <f>W31+X31</f>
        <v>1498</v>
      </c>
      <c r="X32" s="49"/>
      <c r="Y32" s="48">
        <f>Y31+Z31</f>
        <v>0</v>
      </c>
      <c r="Z32" s="49"/>
      <c r="AA32" s="48">
        <f>AA31+AB31</f>
        <v>7514</v>
      </c>
      <c r="AB32" s="49"/>
      <c r="AC32" s="24">
        <f>Q32+S32+U32+W32+Y32</f>
        <v>7514</v>
      </c>
      <c r="AE32" s="5" t="s">
        <v>0</v>
      </c>
      <c r="AF32" s="28">
        <f>IFERROR(B32/Q32,"N.A.")</f>
        <v>8709.1909620991246</v>
      </c>
      <c r="AG32" s="29"/>
      <c r="AH32" s="28" t="str">
        <f>IFERROR(D32/S32,"N.A.")</f>
        <v>N.A.</v>
      </c>
      <c r="AI32" s="29"/>
      <c r="AJ32" s="28">
        <f>IFERROR(F32/U32,"N.A.")</f>
        <v>3000</v>
      </c>
      <c r="AK32" s="29"/>
      <c r="AL32" s="28">
        <f>IFERROR(H32/W32,"N.A.")</f>
        <v>7567.957276368491</v>
      </c>
      <c r="AM32" s="29"/>
      <c r="AN32" s="28" t="str">
        <f>IFERROR(J32/Y32,"N.A.")</f>
        <v>N.A.</v>
      </c>
      <c r="AO32" s="29"/>
      <c r="AP32" s="28">
        <f>IFERROR(L32/AA32,"N.A.")</f>
        <v>8080.4950758583973</v>
      </c>
      <c r="AQ32" s="29"/>
      <c r="AR32" s="17">
        <f>IFERROR(N32/AC32, "N.A.")</f>
        <v>8080.4950758583973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79200</v>
      </c>
      <c r="C39" s="2"/>
      <c r="D39" s="2"/>
      <c r="E39" s="2"/>
      <c r="F39" s="2"/>
      <c r="G39" s="2"/>
      <c r="H39" s="2">
        <v>1594400</v>
      </c>
      <c r="I39" s="2"/>
      <c r="J39" s="2"/>
      <c r="K39" s="2"/>
      <c r="L39" s="1">
        <f t="shared" ref="L39:M42" si="26">B39+D39+F39+H39+J39</f>
        <v>1673600</v>
      </c>
      <c r="M39" s="13">
        <f t="shared" si="26"/>
        <v>0</v>
      </c>
      <c r="N39" s="14">
        <f>L39+M39</f>
        <v>1673600</v>
      </c>
      <c r="P39" s="3" t="s">
        <v>12</v>
      </c>
      <c r="Q39" s="2">
        <v>264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706</v>
      </c>
      <c r="X39" s="2">
        <v>0</v>
      </c>
      <c r="Y39" s="2">
        <v>0</v>
      </c>
      <c r="Z39" s="2">
        <v>0</v>
      </c>
      <c r="AA39" s="1">
        <f t="shared" ref="AA39:AB42" si="27">Q39+S39+U39+W39+Y39</f>
        <v>970</v>
      </c>
      <c r="AB39" s="13">
        <f t="shared" si="27"/>
        <v>0</v>
      </c>
      <c r="AC39" s="14">
        <f>AA39+AB39</f>
        <v>970</v>
      </c>
      <c r="AE39" s="3" t="s">
        <v>12</v>
      </c>
      <c r="AF39" s="2">
        <f t="shared" ref="AF39:AR42" si="28">IFERROR(B39/Q39, "N.A.")</f>
        <v>300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2258.3569405099151</v>
      </c>
      <c r="AM39" s="2" t="str">
        <f t="shared" si="28"/>
        <v>N.A.</v>
      </c>
      <c r="AN39" s="2" t="str">
        <f t="shared" si="28"/>
        <v>N.A.</v>
      </c>
      <c r="AO39" s="2" t="str">
        <f t="shared" si="28"/>
        <v>N.A.</v>
      </c>
      <c r="AP39" s="15">
        <f t="shared" si="28"/>
        <v>1725.3608247422681</v>
      </c>
      <c r="AQ39" s="16" t="str">
        <f t="shared" si="28"/>
        <v>N.A.</v>
      </c>
      <c r="AR39" s="14">
        <f t="shared" si="28"/>
        <v>1725.3608247422681</v>
      </c>
    </row>
    <row r="40" spans="1:44" ht="15" customHeight="1" thickBot="1" x14ac:dyDescent="0.3">
      <c r="A40" s="3" t="s">
        <v>13</v>
      </c>
      <c r="B40" s="2">
        <v>340560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340560</v>
      </c>
      <c r="M40" s="13">
        <f t="shared" si="26"/>
        <v>0</v>
      </c>
      <c r="N40" s="14">
        <f>L40+M40</f>
        <v>340560</v>
      </c>
      <c r="P40" s="3" t="s">
        <v>13</v>
      </c>
      <c r="Q40" s="2">
        <v>528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528</v>
      </c>
      <c r="AB40" s="13">
        <f t="shared" si="27"/>
        <v>0</v>
      </c>
      <c r="AC40" s="14">
        <f>AA40+AB40</f>
        <v>528</v>
      </c>
      <c r="AE40" s="3" t="s">
        <v>13</v>
      </c>
      <c r="AF40" s="2">
        <f t="shared" si="28"/>
        <v>645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645</v>
      </c>
      <c r="AQ40" s="16" t="str">
        <f t="shared" si="28"/>
        <v>N.A.</v>
      </c>
      <c r="AR40" s="14">
        <f t="shared" si="28"/>
        <v>645</v>
      </c>
    </row>
    <row r="41" spans="1:44" ht="15" customHeight="1" thickBot="1" x14ac:dyDescent="0.3">
      <c r="A41" s="3" t="s">
        <v>14</v>
      </c>
      <c r="B41" s="2">
        <v>2527600</v>
      </c>
      <c r="C41" s="2">
        <v>16959440</v>
      </c>
      <c r="D41" s="2"/>
      <c r="E41" s="2"/>
      <c r="F41" s="2"/>
      <c r="G41" s="2">
        <v>0</v>
      </c>
      <c r="H41" s="2"/>
      <c r="I41" s="2"/>
      <c r="J41" s="2">
        <v>0</v>
      </c>
      <c r="K41" s="2"/>
      <c r="L41" s="1">
        <f t="shared" si="26"/>
        <v>2527600</v>
      </c>
      <c r="M41" s="13">
        <f t="shared" si="26"/>
        <v>16959440</v>
      </c>
      <c r="N41" s="14">
        <f>L41+M41</f>
        <v>19487040</v>
      </c>
      <c r="P41" s="3" t="s">
        <v>14</v>
      </c>
      <c r="Q41" s="2">
        <v>712</v>
      </c>
      <c r="R41" s="2">
        <v>1946</v>
      </c>
      <c r="S41" s="2">
        <v>0</v>
      </c>
      <c r="T41" s="2">
        <v>0</v>
      </c>
      <c r="U41" s="2">
        <v>0</v>
      </c>
      <c r="V41" s="2">
        <v>178</v>
      </c>
      <c r="W41" s="2">
        <v>0</v>
      </c>
      <c r="X41" s="2">
        <v>0</v>
      </c>
      <c r="Y41" s="2">
        <v>528</v>
      </c>
      <c r="Z41" s="2">
        <v>0</v>
      </c>
      <c r="AA41" s="1">
        <f t="shared" si="27"/>
        <v>1240</v>
      </c>
      <c r="AB41" s="13">
        <f t="shared" si="27"/>
        <v>2124</v>
      </c>
      <c r="AC41" s="14">
        <f>AA41+AB41</f>
        <v>3364</v>
      </c>
      <c r="AE41" s="3" t="s">
        <v>14</v>
      </c>
      <c r="AF41" s="2">
        <f t="shared" si="28"/>
        <v>3550</v>
      </c>
      <c r="AG41" s="2">
        <f t="shared" si="28"/>
        <v>8715.0256937307295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0</v>
      </c>
      <c r="AL41" s="2" t="str">
        <f t="shared" si="28"/>
        <v>N.A.</v>
      </c>
      <c r="AM41" s="2" t="str">
        <f t="shared" si="28"/>
        <v>N.A.</v>
      </c>
      <c r="AN41" s="2">
        <f t="shared" si="28"/>
        <v>0</v>
      </c>
      <c r="AO41" s="2" t="str">
        <f t="shared" si="28"/>
        <v>N.A.</v>
      </c>
      <c r="AP41" s="15">
        <f t="shared" si="28"/>
        <v>2038.3870967741937</v>
      </c>
      <c r="AQ41" s="16">
        <f t="shared" si="28"/>
        <v>7984.6704331450092</v>
      </c>
      <c r="AR41" s="14">
        <f t="shared" si="28"/>
        <v>5792.8180737217599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2947360</v>
      </c>
      <c r="C43" s="2">
        <f t="shared" si="29"/>
        <v>16959440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1594400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4541760</v>
      </c>
      <c r="M43" s="13">
        <f t="shared" ref="M43" si="31">C43+E43+G43+I43+K43</f>
        <v>16959440</v>
      </c>
      <c r="N43" s="22">
        <f>L43+M43</f>
        <v>21501200</v>
      </c>
      <c r="P43" s="4" t="s">
        <v>16</v>
      </c>
      <c r="Q43" s="2">
        <f t="shared" ref="Q43:Z43" si="32">SUM(Q39:Q42)</f>
        <v>1504</v>
      </c>
      <c r="R43" s="2">
        <f t="shared" si="32"/>
        <v>1946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178</v>
      </c>
      <c r="W43" s="2">
        <f t="shared" si="32"/>
        <v>706</v>
      </c>
      <c r="X43" s="2">
        <f t="shared" si="32"/>
        <v>0</v>
      </c>
      <c r="Y43" s="2">
        <f t="shared" si="32"/>
        <v>528</v>
      </c>
      <c r="Z43" s="2">
        <f t="shared" si="32"/>
        <v>0</v>
      </c>
      <c r="AA43" s="1">
        <f t="shared" ref="AA43" si="33">Q43+S43+U43+W43+Y43</f>
        <v>2738</v>
      </c>
      <c r="AB43" s="13">
        <f t="shared" ref="AB43" si="34">R43+T43+V43+X43+Z43</f>
        <v>2124</v>
      </c>
      <c r="AC43" s="22">
        <f>AA43+AB43</f>
        <v>4862</v>
      </c>
      <c r="AE43" s="4" t="s">
        <v>16</v>
      </c>
      <c r="AF43" s="2">
        <f t="shared" ref="AF43:AO43" si="35">IFERROR(B43/Q43, "N.A.")</f>
        <v>1959.6808510638298</v>
      </c>
      <c r="AG43" s="2">
        <f t="shared" si="35"/>
        <v>8715.0256937307295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>
        <f t="shared" si="35"/>
        <v>0</v>
      </c>
      <c r="AL43" s="2">
        <f t="shared" si="35"/>
        <v>2258.3569405099151</v>
      </c>
      <c r="AM43" s="2" t="str">
        <f t="shared" si="35"/>
        <v>N.A.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1658.7874360847334</v>
      </c>
      <c r="AQ43" s="16">
        <f t="shared" ref="AQ43" si="37">IFERROR(M43/AB43, "N.A.")</f>
        <v>7984.6704331450092</v>
      </c>
      <c r="AR43" s="14">
        <f t="shared" ref="AR43" si="38">IFERROR(N43/AC43, "N.A.")</f>
        <v>4422.2953517071164</v>
      </c>
    </row>
    <row r="44" spans="1:44" ht="15" customHeight="1" thickBot="1" x14ac:dyDescent="0.3">
      <c r="A44" s="5" t="s">
        <v>0</v>
      </c>
      <c r="B44" s="48">
        <f>B43+C43</f>
        <v>19906800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1594400</v>
      </c>
      <c r="I44" s="49"/>
      <c r="J44" s="48">
        <f>J43+K43</f>
        <v>0</v>
      </c>
      <c r="K44" s="49"/>
      <c r="L44" s="48">
        <f>L43+M43</f>
        <v>21501200</v>
      </c>
      <c r="M44" s="50"/>
      <c r="N44" s="23">
        <f>B44+D44+F44+H44+J44</f>
        <v>21501200</v>
      </c>
      <c r="P44" s="5" t="s">
        <v>0</v>
      </c>
      <c r="Q44" s="48">
        <f>Q43+R43</f>
        <v>3450</v>
      </c>
      <c r="R44" s="49"/>
      <c r="S44" s="48">
        <f>S43+T43</f>
        <v>0</v>
      </c>
      <c r="T44" s="49"/>
      <c r="U44" s="48">
        <f>U43+V43</f>
        <v>178</v>
      </c>
      <c r="V44" s="49"/>
      <c r="W44" s="48">
        <f>W43+X43</f>
        <v>706</v>
      </c>
      <c r="X44" s="49"/>
      <c r="Y44" s="48">
        <f>Y43+Z43</f>
        <v>528</v>
      </c>
      <c r="Z44" s="49"/>
      <c r="AA44" s="48">
        <f>AA43+AB43</f>
        <v>4862</v>
      </c>
      <c r="AB44" s="50"/>
      <c r="AC44" s="23">
        <f>Q44+S44+U44+W44+Y44</f>
        <v>4862</v>
      </c>
      <c r="AE44" s="5" t="s">
        <v>0</v>
      </c>
      <c r="AF44" s="28">
        <f>IFERROR(B44/Q44,"N.A.")</f>
        <v>5770.086956521739</v>
      </c>
      <c r="AG44" s="29"/>
      <c r="AH44" s="28" t="str">
        <f>IFERROR(D44/S44,"N.A.")</f>
        <v>N.A.</v>
      </c>
      <c r="AI44" s="29"/>
      <c r="AJ44" s="28">
        <f>IFERROR(F44/U44,"N.A.")</f>
        <v>0</v>
      </c>
      <c r="AK44" s="29"/>
      <c r="AL44" s="28">
        <f>IFERROR(H44/W44,"N.A.")</f>
        <v>2258.3569405099151</v>
      </c>
      <c r="AM44" s="29"/>
      <c r="AN44" s="28">
        <f>IFERROR(J44/Y44,"N.A.")</f>
        <v>0</v>
      </c>
      <c r="AO44" s="29"/>
      <c r="AP44" s="28">
        <f>IFERROR(L44/AA44,"N.A.")</f>
        <v>4422.2953517071164</v>
      </c>
      <c r="AQ44" s="29"/>
      <c r="AR44" s="17">
        <f>IFERROR(N44/AC44, "N.A.")</f>
        <v>4422.2953517071164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37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3">
        <f t="shared" si="0"/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3">
        <f t="shared" ref="AB15:AB18" si="2">R15+T15+V15+X15+Z15</f>
        <v>0</v>
      </c>
      <c r="AC15" s="14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4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3">
        <f t="shared" si="2"/>
        <v>0</v>
      </c>
      <c r="AC16" s="14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4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3">
        <f t="shared" si="0"/>
        <v>0</v>
      </c>
      <c r="N17" s="14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3">
        <f t="shared" si="2"/>
        <v>0</v>
      </c>
      <c r="AC17" s="14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4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3">
        <f t="shared" si="2"/>
        <v>0</v>
      </c>
      <c r="AC18" s="22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4" t="str">
        <f t="shared" si="3"/>
        <v>N.A.</v>
      </c>
    </row>
    <row r="19" spans="1:44" ht="15" customHeight="1" thickBot="1" x14ac:dyDescent="0.3">
      <c r="A19" s="4" t="s">
        <v>16</v>
      </c>
      <c r="B19" s="2">
        <f t="shared" ref="B19:K19" si="4">SUM(B15:B18)</f>
        <v>0</v>
      </c>
      <c r="C19" s="2">
        <f t="shared" si="4"/>
        <v>0</v>
      </c>
      <c r="D19" s="2">
        <f t="shared" si="4"/>
        <v>0</v>
      </c>
      <c r="E19" s="2">
        <f t="shared" si="4"/>
        <v>0</v>
      </c>
      <c r="F19" s="2">
        <f t="shared" si="4"/>
        <v>0</v>
      </c>
      <c r="G19" s="2">
        <f t="shared" si="4"/>
        <v>0</v>
      </c>
      <c r="H19" s="2">
        <f t="shared" si="4"/>
        <v>0</v>
      </c>
      <c r="I19" s="2">
        <f t="shared" si="4"/>
        <v>0</v>
      </c>
      <c r="J19" s="2">
        <f t="shared" si="4"/>
        <v>0</v>
      </c>
      <c r="K19" s="2">
        <f t="shared" si="4"/>
        <v>0</v>
      </c>
      <c r="L19" s="1">
        <f t="shared" ref="L19" si="5">B19+D19+F19+H19+J19</f>
        <v>0</v>
      </c>
      <c r="M19" s="13">
        <f t="shared" ref="M19" si="6">C19+E19+G19+I19+K19</f>
        <v>0</v>
      </c>
      <c r="N19" s="22">
        <f>L19+M19</f>
        <v>0</v>
      </c>
      <c r="P19" s="4" t="s">
        <v>16</v>
      </c>
      <c r="Q19" s="2">
        <f t="shared" ref="Q19:Z19" si="7">SUM(Q15:Q18)</f>
        <v>0</v>
      </c>
      <c r="R19" s="2">
        <f t="shared" si="7"/>
        <v>0</v>
      </c>
      <c r="S19" s="2">
        <f t="shared" si="7"/>
        <v>0</v>
      </c>
      <c r="T19" s="2">
        <f t="shared" si="7"/>
        <v>0</v>
      </c>
      <c r="U19" s="2">
        <f t="shared" si="7"/>
        <v>0</v>
      </c>
      <c r="V19" s="2">
        <f t="shared" si="7"/>
        <v>0</v>
      </c>
      <c r="W19" s="2">
        <f t="shared" si="7"/>
        <v>0</v>
      </c>
      <c r="X19" s="2">
        <f t="shared" si="7"/>
        <v>0</v>
      </c>
      <c r="Y19" s="2">
        <f t="shared" si="7"/>
        <v>0</v>
      </c>
      <c r="Z19" s="2">
        <f t="shared" si="7"/>
        <v>0</v>
      </c>
      <c r="AA19" s="1">
        <f t="shared" ref="AA19" si="8">Q19+S19+U19+W19+Y19</f>
        <v>0</v>
      </c>
      <c r="AB19" s="13">
        <f t="shared" ref="AB19" si="9">R19+T19+V19+X19+Z19</f>
        <v>0</v>
      </c>
      <c r="AC19" s="14">
        <f>AA19+AB19</f>
        <v>0</v>
      </c>
      <c r="AE19" s="4" t="s">
        <v>16</v>
      </c>
      <c r="AF19" s="2" t="str">
        <f t="shared" ref="AF19:AO19" si="10">IFERROR(B19/Q19, "N.A.")</f>
        <v>N.A.</v>
      </c>
      <c r="AG19" s="2" t="str">
        <f t="shared" si="10"/>
        <v>N.A.</v>
      </c>
      <c r="AH19" s="2" t="str">
        <f t="shared" si="10"/>
        <v>N.A.</v>
      </c>
      <c r="AI19" s="2" t="str">
        <f t="shared" si="10"/>
        <v>N.A.</v>
      </c>
      <c r="AJ19" s="2" t="str">
        <f t="shared" si="10"/>
        <v>N.A.</v>
      </c>
      <c r="AK19" s="2" t="str">
        <f t="shared" si="10"/>
        <v>N.A.</v>
      </c>
      <c r="AL19" s="2" t="str">
        <f t="shared" si="10"/>
        <v>N.A.</v>
      </c>
      <c r="AM19" s="2" t="str">
        <f t="shared" si="10"/>
        <v>N.A.</v>
      </c>
      <c r="AN19" s="2" t="str">
        <f t="shared" si="10"/>
        <v>N.A.</v>
      </c>
      <c r="AO19" s="2" t="str">
        <f t="shared" si="10"/>
        <v>N.A.</v>
      </c>
      <c r="AP19" s="15" t="str">
        <f t="shared" ref="AP19" si="11">IFERROR(L19/AA19, "N.A.")</f>
        <v>N.A.</v>
      </c>
      <c r="AQ19" s="16" t="str">
        <f t="shared" ref="AQ19" si="12">IFERROR(M19/AB19, "N.A.")</f>
        <v>N.A.</v>
      </c>
      <c r="AR19" s="14" t="str">
        <f t="shared" ref="AR19" si="13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23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4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4">B27+D27+F27+H27+J27</f>
        <v>0</v>
      </c>
      <c r="M27" s="13">
        <f t="shared" si="14"/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5">Q27+S27+U27+W27+Y27</f>
        <v>0</v>
      </c>
      <c r="AB27" s="13">
        <f t="shared" si="15"/>
        <v>0</v>
      </c>
      <c r="AC27" s="14">
        <f>AA27+AB27</f>
        <v>0</v>
      </c>
      <c r="AE27" s="3" t="s">
        <v>12</v>
      </c>
      <c r="AF27" s="2" t="str">
        <f t="shared" ref="AF27:AR30" si="16">IFERROR(B27/Q27, "N.A.")</f>
        <v>N.A.</v>
      </c>
      <c r="AG27" s="2" t="str">
        <f t="shared" si="16"/>
        <v>N.A.</v>
      </c>
      <c r="AH27" s="2" t="str">
        <f t="shared" si="16"/>
        <v>N.A.</v>
      </c>
      <c r="AI27" s="2" t="str">
        <f t="shared" si="16"/>
        <v>N.A.</v>
      </c>
      <c r="AJ27" s="2" t="str">
        <f t="shared" si="16"/>
        <v>N.A.</v>
      </c>
      <c r="AK27" s="2" t="str">
        <f t="shared" si="16"/>
        <v>N.A.</v>
      </c>
      <c r="AL27" s="2" t="str">
        <f t="shared" si="16"/>
        <v>N.A.</v>
      </c>
      <c r="AM27" s="2" t="str">
        <f t="shared" si="16"/>
        <v>N.A.</v>
      </c>
      <c r="AN27" s="2" t="str">
        <f t="shared" si="16"/>
        <v>N.A.</v>
      </c>
      <c r="AO27" s="2" t="str">
        <f t="shared" si="16"/>
        <v>N.A.</v>
      </c>
      <c r="AP27" s="15" t="str">
        <f t="shared" si="16"/>
        <v>N.A.</v>
      </c>
      <c r="AQ27" s="16" t="str">
        <f t="shared" si="16"/>
        <v>N.A.</v>
      </c>
      <c r="AR27" s="14" t="str">
        <f t="shared" si="16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4"/>
        <v>0</v>
      </c>
      <c r="M28" s="13">
        <f t="shared" si="14"/>
        <v>0</v>
      </c>
      <c r="N28" s="14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5"/>
        <v>0</v>
      </c>
      <c r="AB28" s="13">
        <f t="shared" si="15"/>
        <v>0</v>
      </c>
      <c r="AC28" s="14">
        <f>AA28+AB28</f>
        <v>0</v>
      </c>
      <c r="AE28" s="3" t="s">
        <v>13</v>
      </c>
      <c r="AF28" s="2" t="str">
        <f t="shared" si="16"/>
        <v>N.A.</v>
      </c>
      <c r="AG28" s="2" t="str">
        <f t="shared" si="16"/>
        <v>N.A.</v>
      </c>
      <c r="AH28" s="2" t="str">
        <f t="shared" si="16"/>
        <v>N.A.</v>
      </c>
      <c r="AI28" s="2" t="str">
        <f t="shared" si="16"/>
        <v>N.A.</v>
      </c>
      <c r="AJ28" s="2" t="str">
        <f t="shared" si="16"/>
        <v>N.A.</v>
      </c>
      <c r="AK28" s="2" t="str">
        <f t="shared" si="16"/>
        <v>N.A.</v>
      </c>
      <c r="AL28" s="2" t="str">
        <f t="shared" si="16"/>
        <v>N.A.</v>
      </c>
      <c r="AM28" s="2" t="str">
        <f t="shared" si="16"/>
        <v>N.A.</v>
      </c>
      <c r="AN28" s="2" t="str">
        <f t="shared" si="16"/>
        <v>N.A.</v>
      </c>
      <c r="AO28" s="2" t="str">
        <f t="shared" si="16"/>
        <v>N.A.</v>
      </c>
      <c r="AP28" s="15" t="str">
        <f t="shared" si="16"/>
        <v>N.A.</v>
      </c>
      <c r="AQ28" s="16" t="str">
        <f t="shared" si="16"/>
        <v>N.A.</v>
      </c>
      <c r="AR28" s="14" t="str">
        <f t="shared" si="16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4"/>
        <v>0</v>
      </c>
      <c r="M29" s="13">
        <f t="shared" si="14"/>
        <v>0</v>
      </c>
      <c r="N29" s="14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5"/>
        <v>0</v>
      </c>
      <c r="AB29" s="13">
        <f t="shared" si="15"/>
        <v>0</v>
      </c>
      <c r="AC29" s="14">
        <f>AA29+AB29</f>
        <v>0</v>
      </c>
      <c r="AE29" s="3" t="s">
        <v>14</v>
      </c>
      <c r="AF29" s="2" t="str">
        <f t="shared" si="16"/>
        <v>N.A.</v>
      </c>
      <c r="AG29" s="2" t="str">
        <f t="shared" si="16"/>
        <v>N.A.</v>
      </c>
      <c r="AH29" s="2" t="str">
        <f t="shared" si="16"/>
        <v>N.A.</v>
      </c>
      <c r="AI29" s="2" t="str">
        <f t="shared" si="16"/>
        <v>N.A.</v>
      </c>
      <c r="AJ29" s="2" t="str">
        <f t="shared" si="16"/>
        <v>N.A.</v>
      </c>
      <c r="AK29" s="2" t="str">
        <f t="shared" si="16"/>
        <v>N.A.</v>
      </c>
      <c r="AL29" s="2" t="str">
        <f t="shared" si="16"/>
        <v>N.A.</v>
      </c>
      <c r="AM29" s="2" t="str">
        <f t="shared" si="16"/>
        <v>N.A.</v>
      </c>
      <c r="AN29" s="2" t="str">
        <f t="shared" si="16"/>
        <v>N.A.</v>
      </c>
      <c r="AO29" s="2" t="str">
        <f t="shared" si="16"/>
        <v>N.A.</v>
      </c>
      <c r="AP29" s="15" t="str">
        <f t="shared" si="16"/>
        <v>N.A.</v>
      </c>
      <c r="AQ29" s="16" t="str">
        <f t="shared" si="16"/>
        <v>N.A.</v>
      </c>
      <c r="AR29" s="14" t="str">
        <f t="shared" si="16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4"/>
        <v>0</v>
      </c>
      <c r="M30" s="13">
        <f t="shared" si="14"/>
        <v>0</v>
      </c>
      <c r="N30" s="14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5"/>
        <v>0</v>
      </c>
      <c r="AB30" s="13">
        <f t="shared" si="15"/>
        <v>0</v>
      </c>
      <c r="AC30" s="22">
        <f>AA30+AB30</f>
        <v>0</v>
      </c>
      <c r="AE30" s="3" t="s">
        <v>15</v>
      </c>
      <c r="AF30" s="2" t="str">
        <f t="shared" si="16"/>
        <v>N.A.</v>
      </c>
      <c r="AG30" s="2" t="str">
        <f t="shared" si="16"/>
        <v>N.A.</v>
      </c>
      <c r="AH30" s="2" t="str">
        <f t="shared" si="16"/>
        <v>N.A.</v>
      </c>
      <c r="AI30" s="2" t="str">
        <f t="shared" si="16"/>
        <v>N.A.</v>
      </c>
      <c r="AJ30" s="2" t="str">
        <f t="shared" si="16"/>
        <v>N.A.</v>
      </c>
      <c r="AK30" s="2" t="str">
        <f t="shared" si="16"/>
        <v>N.A.</v>
      </c>
      <c r="AL30" s="2" t="str">
        <f t="shared" si="16"/>
        <v>N.A.</v>
      </c>
      <c r="AM30" s="2" t="str">
        <f t="shared" si="16"/>
        <v>N.A.</v>
      </c>
      <c r="AN30" s="2" t="str">
        <f t="shared" si="16"/>
        <v>N.A.</v>
      </c>
      <c r="AO30" s="2" t="str">
        <f t="shared" si="16"/>
        <v>N.A.</v>
      </c>
      <c r="AP30" s="15" t="str">
        <f t="shared" si="16"/>
        <v>N.A.</v>
      </c>
      <c r="AQ30" s="16" t="str">
        <f t="shared" si="16"/>
        <v>N.A.</v>
      </c>
      <c r="AR30" s="14" t="str">
        <f t="shared" si="16"/>
        <v>N.A.</v>
      </c>
    </row>
    <row r="31" spans="1:44" ht="15" customHeight="1" thickBot="1" x14ac:dyDescent="0.3">
      <c r="A31" s="4" t="s">
        <v>16</v>
      </c>
      <c r="B31" s="2">
        <f t="shared" ref="B31:K31" si="17">SUM(B27:B30)</f>
        <v>0</v>
      </c>
      <c r="C31" s="2">
        <f t="shared" si="17"/>
        <v>0</v>
      </c>
      <c r="D31" s="2">
        <f t="shared" si="17"/>
        <v>0</v>
      </c>
      <c r="E31" s="2">
        <f t="shared" si="17"/>
        <v>0</v>
      </c>
      <c r="F31" s="2">
        <f t="shared" si="17"/>
        <v>0</v>
      </c>
      <c r="G31" s="2">
        <f t="shared" si="17"/>
        <v>0</v>
      </c>
      <c r="H31" s="2">
        <f t="shared" si="17"/>
        <v>0</v>
      </c>
      <c r="I31" s="2">
        <f t="shared" si="17"/>
        <v>0</v>
      </c>
      <c r="J31" s="2">
        <f t="shared" si="17"/>
        <v>0</v>
      </c>
      <c r="K31" s="2">
        <f t="shared" si="17"/>
        <v>0</v>
      </c>
      <c r="L31" s="1">
        <f t="shared" ref="L31" si="18">B31+D31+F31+H31+J31</f>
        <v>0</v>
      </c>
      <c r="M31" s="13">
        <f t="shared" ref="M31" si="19">C31+E31+G31+I31+K31</f>
        <v>0</v>
      </c>
      <c r="N31" s="22">
        <f>L31+M31</f>
        <v>0</v>
      </c>
      <c r="P31" s="4" t="s">
        <v>16</v>
      </c>
      <c r="Q31" s="2">
        <f t="shared" ref="Q31:Z31" si="20">SUM(Q27:Q30)</f>
        <v>0</v>
      </c>
      <c r="R31" s="2">
        <f t="shared" si="20"/>
        <v>0</v>
      </c>
      <c r="S31" s="2">
        <f t="shared" si="20"/>
        <v>0</v>
      </c>
      <c r="T31" s="2">
        <f t="shared" si="20"/>
        <v>0</v>
      </c>
      <c r="U31" s="2">
        <f t="shared" si="20"/>
        <v>0</v>
      </c>
      <c r="V31" s="2">
        <f t="shared" si="20"/>
        <v>0</v>
      </c>
      <c r="W31" s="2">
        <f t="shared" si="20"/>
        <v>0</v>
      </c>
      <c r="X31" s="2">
        <f t="shared" si="20"/>
        <v>0</v>
      </c>
      <c r="Y31" s="2">
        <f t="shared" si="20"/>
        <v>0</v>
      </c>
      <c r="Z31" s="2">
        <f t="shared" si="20"/>
        <v>0</v>
      </c>
      <c r="AA31" s="1">
        <f t="shared" ref="AA31" si="21">Q31+S31+U31+W31+Y31</f>
        <v>0</v>
      </c>
      <c r="AB31" s="13">
        <f t="shared" ref="AB31" si="22">R31+T31+V31+X31+Z31</f>
        <v>0</v>
      </c>
      <c r="AC31" s="14">
        <f>AA31+AB31</f>
        <v>0</v>
      </c>
      <c r="AE31" s="4" t="s">
        <v>16</v>
      </c>
      <c r="AF31" s="2" t="str">
        <f t="shared" ref="AF31:AO31" si="23">IFERROR(B31/Q31, "N.A.")</f>
        <v>N.A.</v>
      </c>
      <c r="AG31" s="2" t="str">
        <f t="shared" si="23"/>
        <v>N.A.</v>
      </c>
      <c r="AH31" s="2" t="str">
        <f t="shared" si="23"/>
        <v>N.A.</v>
      </c>
      <c r="AI31" s="2" t="str">
        <f t="shared" si="23"/>
        <v>N.A.</v>
      </c>
      <c r="AJ31" s="2" t="str">
        <f t="shared" si="23"/>
        <v>N.A.</v>
      </c>
      <c r="AK31" s="2" t="str">
        <f t="shared" si="23"/>
        <v>N.A.</v>
      </c>
      <c r="AL31" s="2" t="str">
        <f t="shared" si="23"/>
        <v>N.A.</v>
      </c>
      <c r="AM31" s="2" t="str">
        <f t="shared" si="23"/>
        <v>N.A.</v>
      </c>
      <c r="AN31" s="2" t="str">
        <f t="shared" si="23"/>
        <v>N.A.</v>
      </c>
      <c r="AO31" s="2" t="str">
        <f t="shared" si="23"/>
        <v>N.A.</v>
      </c>
      <c r="AP31" s="15" t="str">
        <f t="shared" ref="AP31" si="24">IFERROR(L31/AA31, "N.A.")</f>
        <v>N.A.</v>
      </c>
      <c r="AQ31" s="16" t="str">
        <f t="shared" ref="AQ31" si="25">IFERROR(M31/AB31, "N.A.")</f>
        <v>N.A.</v>
      </c>
      <c r="AR31" s="14" t="str">
        <f t="shared" ref="AR31" si="26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23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4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7">B39+D39+F39+H39+J39</f>
        <v>0</v>
      </c>
      <c r="M39" s="13">
        <f t="shared" si="27"/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8">Q39+S39+U39+W39+Y39</f>
        <v>0</v>
      </c>
      <c r="AB39" s="13">
        <f t="shared" si="28"/>
        <v>0</v>
      </c>
      <c r="AC39" s="14">
        <f>AA39+AB39</f>
        <v>0</v>
      </c>
      <c r="AE39" s="3" t="s">
        <v>12</v>
      </c>
      <c r="AF39" s="2" t="str">
        <f t="shared" ref="AF39:AR42" si="29">IFERROR(B39/Q39, "N.A.")</f>
        <v>N.A.</v>
      </c>
      <c r="AG39" s="2" t="str">
        <f t="shared" si="29"/>
        <v>N.A.</v>
      </c>
      <c r="AH39" s="2" t="str">
        <f t="shared" si="29"/>
        <v>N.A.</v>
      </c>
      <c r="AI39" s="2" t="str">
        <f t="shared" si="29"/>
        <v>N.A.</v>
      </c>
      <c r="AJ39" s="2" t="str">
        <f t="shared" si="29"/>
        <v>N.A.</v>
      </c>
      <c r="AK39" s="2" t="str">
        <f t="shared" si="29"/>
        <v>N.A.</v>
      </c>
      <c r="AL39" s="2" t="str">
        <f t="shared" si="29"/>
        <v>N.A.</v>
      </c>
      <c r="AM39" s="2" t="str">
        <f t="shared" si="29"/>
        <v>N.A.</v>
      </c>
      <c r="AN39" s="2" t="str">
        <f t="shared" si="29"/>
        <v>N.A.</v>
      </c>
      <c r="AO39" s="2" t="str">
        <f t="shared" si="29"/>
        <v>N.A.</v>
      </c>
      <c r="AP39" s="15" t="str">
        <f t="shared" si="29"/>
        <v>N.A.</v>
      </c>
      <c r="AQ39" s="16" t="str">
        <f t="shared" si="29"/>
        <v>N.A.</v>
      </c>
      <c r="AR39" s="14" t="str">
        <f t="shared" si="29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7"/>
        <v>0</v>
      </c>
      <c r="M40" s="13">
        <f t="shared" si="27"/>
        <v>0</v>
      </c>
      <c r="N40" s="14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8"/>
        <v>0</v>
      </c>
      <c r="AB40" s="13">
        <f t="shared" si="28"/>
        <v>0</v>
      </c>
      <c r="AC40" s="14">
        <f>AA40+AB40</f>
        <v>0</v>
      </c>
      <c r="AE40" s="3" t="s">
        <v>13</v>
      </c>
      <c r="AF40" s="2" t="str">
        <f t="shared" si="29"/>
        <v>N.A.</v>
      </c>
      <c r="AG40" s="2" t="str">
        <f t="shared" si="29"/>
        <v>N.A.</v>
      </c>
      <c r="AH40" s="2" t="str">
        <f t="shared" si="29"/>
        <v>N.A.</v>
      </c>
      <c r="AI40" s="2" t="str">
        <f t="shared" si="29"/>
        <v>N.A.</v>
      </c>
      <c r="AJ40" s="2" t="str">
        <f t="shared" si="29"/>
        <v>N.A.</v>
      </c>
      <c r="AK40" s="2" t="str">
        <f t="shared" si="29"/>
        <v>N.A.</v>
      </c>
      <c r="AL40" s="2" t="str">
        <f t="shared" si="29"/>
        <v>N.A.</v>
      </c>
      <c r="AM40" s="2" t="str">
        <f t="shared" si="29"/>
        <v>N.A.</v>
      </c>
      <c r="AN40" s="2" t="str">
        <f t="shared" si="29"/>
        <v>N.A.</v>
      </c>
      <c r="AO40" s="2" t="str">
        <f t="shared" si="29"/>
        <v>N.A.</v>
      </c>
      <c r="AP40" s="15" t="str">
        <f t="shared" si="29"/>
        <v>N.A.</v>
      </c>
      <c r="AQ40" s="16" t="str">
        <f t="shared" si="29"/>
        <v>N.A.</v>
      </c>
      <c r="AR40" s="14" t="str">
        <f t="shared" si="29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7"/>
        <v>0</v>
      </c>
      <c r="M41" s="13">
        <f t="shared" si="27"/>
        <v>0</v>
      </c>
      <c r="N41" s="14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8"/>
        <v>0</v>
      </c>
      <c r="AB41" s="13">
        <f t="shared" si="28"/>
        <v>0</v>
      </c>
      <c r="AC41" s="14">
        <f>AA41+AB41</f>
        <v>0</v>
      </c>
      <c r="AE41" s="3" t="s">
        <v>14</v>
      </c>
      <c r="AF41" s="2" t="str">
        <f t="shared" si="29"/>
        <v>N.A.</v>
      </c>
      <c r="AG41" s="2" t="str">
        <f t="shared" si="29"/>
        <v>N.A.</v>
      </c>
      <c r="AH41" s="2" t="str">
        <f t="shared" si="29"/>
        <v>N.A.</v>
      </c>
      <c r="AI41" s="2" t="str">
        <f t="shared" si="29"/>
        <v>N.A.</v>
      </c>
      <c r="AJ41" s="2" t="str">
        <f t="shared" si="29"/>
        <v>N.A.</v>
      </c>
      <c r="AK41" s="2" t="str">
        <f t="shared" si="29"/>
        <v>N.A.</v>
      </c>
      <c r="AL41" s="2" t="str">
        <f t="shared" si="29"/>
        <v>N.A.</v>
      </c>
      <c r="AM41" s="2" t="str">
        <f t="shared" si="29"/>
        <v>N.A.</v>
      </c>
      <c r="AN41" s="2" t="str">
        <f t="shared" si="29"/>
        <v>N.A.</v>
      </c>
      <c r="AO41" s="2" t="str">
        <f t="shared" si="29"/>
        <v>N.A.</v>
      </c>
      <c r="AP41" s="15" t="str">
        <f t="shared" si="29"/>
        <v>N.A.</v>
      </c>
      <c r="AQ41" s="16" t="str">
        <f t="shared" si="29"/>
        <v>N.A.</v>
      </c>
      <c r="AR41" s="14" t="str">
        <f t="shared" si="29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7"/>
        <v>0</v>
      </c>
      <c r="M42" s="13">
        <f t="shared" si="27"/>
        <v>0</v>
      </c>
      <c r="N42" s="14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8"/>
        <v>0</v>
      </c>
      <c r="AB42" s="13">
        <f t="shared" si="28"/>
        <v>0</v>
      </c>
      <c r="AC42" s="14">
        <f>AA42+AB42</f>
        <v>0</v>
      </c>
      <c r="AE42" s="3" t="s">
        <v>15</v>
      </c>
      <c r="AF42" s="2" t="str">
        <f t="shared" si="29"/>
        <v>N.A.</v>
      </c>
      <c r="AG42" s="2" t="str">
        <f t="shared" si="29"/>
        <v>N.A.</v>
      </c>
      <c r="AH42" s="2" t="str">
        <f t="shared" si="29"/>
        <v>N.A.</v>
      </c>
      <c r="AI42" s="2" t="str">
        <f t="shared" si="29"/>
        <v>N.A.</v>
      </c>
      <c r="AJ42" s="2" t="str">
        <f t="shared" si="29"/>
        <v>N.A.</v>
      </c>
      <c r="AK42" s="2" t="str">
        <f t="shared" si="29"/>
        <v>N.A.</v>
      </c>
      <c r="AL42" s="2" t="str">
        <f t="shared" si="29"/>
        <v>N.A.</v>
      </c>
      <c r="AM42" s="2" t="str">
        <f t="shared" si="29"/>
        <v>N.A.</v>
      </c>
      <c r="AN42" s="2" t="str">
        <f t="shared" si="29"/>
        <v>N.A.</v>
      </c>
      <c r="AO42" s="2" t="str">
        <f t="shared" si="29"/>
        <v>N.A.</v>
      </c>
      <c r="AP42" s="15" t="str">
        <f t="shared" si="29"/>
        <v>N.A.</v>
      </c>
      <c r="AQ42" s="16" t="str">
        <f t="shared" si="29"/>
        <v>N.A.</v>
      </c>
      <c r="AR42" s="14" t="str">
        <f t="shared" si="29"/>
        <v>N.A.</v>
      </c>
    </row>
    <row r="43" spans="1:44" ht="15" customHeight="1" thickBot="1" x14ac:dyDescent="0.3">
      <c r="A43" s="4" t="s">
        <v>16</v>
      </c>
      <c r="B43" s="2">
        <f t="shared" ref="B43:K43" si="30">SUM(B39:B42)</f>
        <v>0</v>
      </c>
      <c r="C43" s="2">
        <f t="shared" si="30"/>
        <v>0</v>
      </c>
      <c r="D43" s="2">
        <f t="shared" si="30"/>
        <v>0</v>
      </c>
      <c r="E43" s="2">
        <f t="shared" si="30"/>
        <v>0</v>
      </c>
      <c r="F43" s="2">
        <f t="shared" si="30"/>
        <v>0</v>
      </c>
      <c r="G43" s="2">
        <f t="shared" si="30"/>
        <v>0</v>
      </c>
      <c r="H43" s="2">
        <f t="shared" si="30"/>
        <v>0</v>
      </c>
      <c r="I43" s="2">
        <f t="shared" si="30"/>
        <v>0</v>
      </c>
      <c r="J43" s="2">
        <f t="shared" si="30"/>
        <v>0</v>
      </c>
      <c r="K43" s="2">
        <f t="shared" si="30"/>
        <v>0</v>
      </c>
      <c r="L43" s="1">
        <f t="shared" ref="L43" si="31">B43+D43+F43+H43+J43</f>
        <v>0</v>
      </c>
      <c r="M43" s="13">
        <f t="shared" ref="M43" si="32">C43+E43+G43+I43+K43</f>
        <v>0</v>
      </c>
      <c r="N43" s="22">
        <f>L43+M43</f>
        <v>0</v>
      </c>
      <c r="P43" s="4" t="s">
        <v>16</v>
      </c>
      <c r="Q43" s="2">
        <f t="shared" ref="Q43:Z43" si="33">SUM(Q39:Q42)</f>
        <v>0</v>
      </c>
      <c r="R43" s="2">
        <f t="shared" si="33"/>
        <v>0</v>
      </c>
      <c r="S43" s="2">
        <f t="shared" si="33"/>
        <v>0</v>
      </c>
      <c r="T43" s="2">
        <f t="shared" si="33"/>
        <v>0</v>
      </c>
      <c r="U43" s="2">
        <f t="shared" si="33"/>
        <v>0</v>
      </c>
      <c r="V43" s="2">
        <f t="shared" si="33"/>
        <v>0</v>
      </c>
      <c r="W43" s="2">
        <f t="shared" si="33"/>
        <v>0</v>
      </c>
      <c r="X43" s="2">
        <f t="shared" si="33"/>
        <v>0</v>
      </c>
      <c r="Y43" s="2">
        <f t="shared" si="33"/>
        <v>0</v>
      </c>
      <c r="Z43" s="2">
        <f t="shared" si="33"/>
        <v>0</v>
      </c>
      <c r="AA43" s="1">
        <f t="shared" ref="AA43" si="34">Q43+S43+U43+W43+Y43</f>
        <v>0</v>
      </c>
      <c r="AB43" s="13">
        <f t="shared" ref="AB43" si="35">R43+T43+V43+X43+Z43</f>
        <v>0</v>
      </c>
      <c r="AC43" s="22">
        <f>AA43+AB43</f>
        <v>0</v>
      </c>
      <c r="AE43" s="4" t="s">
        <v>16</v>
      </c>
      <c r="AF43" s="2" t="str">
        <f t="shared" ref="AF43:AO43" si="36">IFERROR(B43/Q43, "N.A.")</f>
        <v>N.A.</v>
      </c>
      <c r="AG43" s="2" t="str">
        <f t="shared" si="36"/>
        <v>N.A.</v>
      </c>
      <c r="AH43" s="2" t="str">
        <f t="shared" si="36"/>
        <v>N.A.</v>
      </c>
      <c r="AI43" s="2" t="str">
        <f t="shared" si="36"/>
        <v>N.A.</v>
      </c>
      <c r="AJ43" s="2" t="str">
        <f t="shared" si="36"/>
        <v>N.A.</v>
      </c>
      <c r="AK43" s="2" t="str">
        <f t="shared" si="36"/>
        <v>N.A.</v>
      </c>
      <c r="AL43" s="2" t="str">
        <f t="shared" si="36"/>
        <v>N.A.</v>
      </c>
      <c r="AM43" s="2" t="str">
        <f t="shared" si="36"/>
        <v>N.A.</v>
      </c>
      <c r="AN43" s="2" t="str">
        <f t="shared" si="36"/>
        <v>N.A.</v>
      </c>
      <c r="AO43" s="2" t="str">
        <f t="shared" si="36"/>
        <v>N.A.</v>
      </c>
      <c r="AP43" s="15" t="str">
        <f t="shared" ref="AP43" si="37">IFERROR(L43/AA43, "N.A.")</f>
        <v>N.A.</v>
      </c>
      <c r="AQ43" s="16" t="str">
        <f t="shared" ref="AQ43" si="38">IFERROR(M43/AB43, "N.A.")</f>
        <v>N.A.</v>
      </c>
      <c r="AR43" s="14" t="str">
        <f t="shared" ref="AR43" si="39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23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23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37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315208504</v>
      </c>
      <c r="C15" s="2"/>
      <c r="D15" s="2">
        <v>136355710.00000003</v>
      </c>
      <c r="E15" s="2"/>
      <c r="F15" s="2">
        <v>141336720</v>
      </c>
      <c r="G15" s="2"/>
      <c r="H15" s="2">
        <v>616719419</v>
      </c>
      <c r="I15" s="2"/>
      <c r="J15" s="2">
        <v>0</v>
      </c>
      <c r="K15" s="2"/>
      <c r="L15" s="1">
        <f t="shared" ref="L15:M18" si="0">B15+D15+F15+H15+J15</f>
        <v>1209620353</v>
      </c>
      <c r="M15" s="13">
        <f t="shared" si="0"/>
        <v>0</v>
      </c>
      <c r="N15" s="14">
        <f>L15+M15</f>
        <v>1209620353</v>
      </c>
      <c r="P15" s="3" t="s">
        <v>12</v>
      </c>
      <c r="Q15" s="2">
        <v>40882</v>
      </c>
      <c r="R15" s="2">
        <v>0</v>
      </c>
      <c r="S15" s="2">
        <v>18118</v>
      </c>
      <c r="T15" s="2">
        <v>0</v>
      </c>
      <c r="U15" s="2">
        <v>13116</v>
      </c>
      <c r="V15" s="2">
        <v>0</v>
      </c>
      <c r="W15" s="2">
        <v>121707</v>
      </c>
      <c r="X15" s="2">
        <v>0</v>
      </c>
      <c r="Y15" s="2">
        <v>8610</v>
      </c>
      <c r="Z15" s="2">
        <v>0</v>
      </c>
      <c r="AA15" s="1">
        <f t="shared" ref="AA15:AB18" si="1">Q15+S15+U15+W15+Y15</f>
        <v>202433</v>
      </c>
      <c r="AB15" s="13">
        <f t="shared" si="1"/>
        <v>0</v>
      </c>
      <c r="AC15" s="14">
        <f>AA15+AB15</f>
        <v>202433</v>
      </c>
      <c r="AE15" s="3" t="s">
        <v>12</v>
      </c>
      <c r="AF15" s="2">
        <f t="shared" ref="AF15:AR18" si="2">IFERROR(B15/Q15, "N.A.")</f>
        <v>7710.2026319651677</v>
      </c>
      <c r="AG15" s="2" t="str">
        <f t="shared" si="2"/>
        <v>N.A.</v>
      </c>
      <c r="AH15" s="2">
        <f t="shared" si="2"/>
        <v>7525.9802406446643</v>
      </c>
      <c r="AI15" s="2" t="str">
        <f t="shared" si="2"/>
        <v>N.A.</v>
      </c>
      <c r="AJ15" s="2">
        <f t="shared" si="2"/>
        <v>10775.901189387008</v>
      </c>
      <c r="AK15" s="2" t="str">
        <f t="shared" si="2"/>
        <v>N.A.</v>
      </c>
      <c r="AL15" s="2">
        <f t="shared" si="2"/>
        <v>5067.2469044508534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5975.4108915048437</v>
      </c>
      <c r="AQ15" s="16" t="str">
        <f t="shared" si="2"/>
        <v>N.A.</v>
      </c>
      <c r="AR15" s="14">
        <f t="shared" si="2"/>
        <v>5975.4108915048437</v>
      </c>
    </row>
    <row r="16" spans="1:44" ht="15" customHeight="1" thickBot="1" x14ac:dyDescent="0.3">
      <c r="A16" s="3" t="s">
        <v>13</v>
      </c>
      <c r="B16" s="2">
        <v>233044313</v>
      </c>
      <c r="C16" s="2">
        <v>39588090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233044313</v>
      </c>
      <c r="M16" s="13">
        <f t="shared" si="0"/>
        <v>39588090</v>
      </c>
      <c r="N16" s="14">
        <f>L16+M16</f>
        <v>272632403</v>
      </c>
      <c r="P16" s="3" t="s">
        <v>13</v>
      </c>
      <c r="Q16" s="2">
        <v>40201</v>
      </c>
      <c r="R16" s="2">
        <v>4999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40201</v>
      </c>
      <c r="AB16" s="13">
        <f t="shared" si="1"/>
        <v>4999</v>
      </c>
      <c r="AC16" s="14">
        <f>AA16+AB16</f>
        <v>45200</v>
      </c>
      <c r="AE16" s="3" t="s">
        <v>13</v>
      </c>
      <c r="AF16" s="2">
        <f t="shared" si="2"/>
        <v>5796.9780104972515</v>
      </c>
      <c r="AG16" s="2">
        <f t="shared" si="2"/>
        <v>7919.201840368074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5796.9780104972515</v>
      </c>
      <c r="AQ16" s="16">
        <f t="shared" si="2"/>
        <v>7919.201840368074</v>
      </c>
      <c r="AR16" s="14">
        <f t="shared" si="2"/>
        <v>6031.6903318584073</v>
      </c>
    </row>
    <row r="17" spans="1:44" ht="15" customHeight="1" thickBot="1" x14ac:dyDescent="0.3">
      <c r="A17" s="3" t="s">
        <v>14</v>
      </c>
      <c r="B17" s="2">
        <v>777723594.00000036</v>
      </c>
      <c r="C17" s="2">
        <v>3793939511.9999995</v>
      </c>
      <c r="D17" s="2">
        <v>238228872.00000009</v>
      </c>
      <c r="E17" s="2">
        <v>78372870</v>
      </c>
      <c r="F17" s="2"/>
      <c r="G17" s="2">
        <v>269615670</v>
      </c>
      <c r="H17" s="2"/>
      <c r="I17" s="2">
        <v>293948916.00000024</v>
      </c>
      <c r="J17" s="2">
        <v>0</v>
      </c>
      <c r="K17" s="2"/>
      <c r="L17" s="1">
        <f t="shared" si="0"/>
        <v>1015952466.0000005</v>
      </c>
      <c r="M17" s="13">
        <f t="shared" si="0"/>
        <v>4435876968</v>
      </c>
      <c r="N17" s="14">
        <f>L17+M17</f>
        <v>5451829434</v>
      </c>
      <c r="P17" s="3" t="s">
        <v>14</v>
      </c>
      <c r="Q17" s="2">
        <v>111058</v>
      </c>
      <c r="R17" s="2">
        <v>441942</v>
      </c>
      <c r="S17" s="2">
        <v>28545</v>
      </c>
      <c r="T17" s="2">
        <v>7509</v>
      </c>
      <c r="U17" s="2">
        <v>0</v>
      </c>
      <c r="V17" s="2">
        <v>29528</v>
      </c>
      <c r="W17" s="2">
        <v>0</v>
      </c>
      <c r="X17" s="2">
        <v>32459</v>
      </c>
      <c r="Y17" s="2">
        <v>11113</v>
      </c>
      <c r="Z17" s="2">
        <v>0</v>
      </c>
      <c r="AA17" s="1">
        <f t="shared" si="1"/>
        <v>150716</v>
      </c>
      <c r="AB17" s="13">
        <f t="shared" si="1"/>
        <v>511438</v>
      </c>
      <c r="AC17" s="14">
        <f>AA17+AB17</f>
        <v>662154</v>
      </c>
      <c r="AE17" s="3" t="s">
        <v>14</v>
      </c>
      <c r="AF17" s="2">
        <f t="shared" si="2"/>
        <v>7002.8597129427899</v>
      </c>
      <c r="AG17" s="2">
        <f t="shared" si="2"/>
        <v>8584.7000556634121</v>
      </c>
      <c r="AH17" s="2">
        <f t="shared" si="2"/>
        <v>8345.7303205465087</v>
      </c>
      <c r="AI17" s="2">
        <f t="shared" si="2"/>
        <v>10437.191370355573</v>
      </c>
      <c r="AJ17" s="2" t="str">
        <f t="shared" si="2"/>
        <v>N.A.</v>
      </c>
      <c r="AK17" s="2">
        <f t="shared" si="2"/>
        <v>9130.8476700081283</v>
      </c>
      <c r="AL17" s="2" t="str">
        <f t="shared" si="2"/>
        <v>N.A.</v>
      </c>
      <c r="AM17" s="2">
        <f t="shared" si="2"/>
        <v>9056.0065313164378</v>
      </c>
      <c r="AN17" s="2">
        <f t="shared" si="2"/>
        <v>0</v>
      </c>
      <c r="AO17" s="2" t="str">
        <f t="shared" si="2"/>
        <v>N.A.</v>
      </c>
      <c r="AP17" s="15">
        <f t="shared" si="2"/>
        <v>6740.8401629554955</v>
      </c>
      <c r="AQ17" s="16">
        <f t="shared" si="2"/>
        <v>8673.3425517853575</v>
      </c>
      <c r="AR17" s="14">
        <f t="shared" si="2"/>
        <v>8233.4765537926214</v>
      </c>
    </row>
    <row r="18" spans="1:44" ht="15" customHeight="1" thickBot="1" x14ac:dyDescent="0.3">
      <c r="A18" s="3" t="s">
        <v>15</v>
      </c>
      <c r="B18" s="2">
        <v>45388465.000000007</v>
      </c>
      <c r="C18" s="2"/>
      <c r="D18" s="2">
        <v>16062170.000000002</v>
      </c>
      <c r="E18" s="2"/>
      <c r="F18" s="2"/>
      <c r="G18" s="2">
        <v>30240239.000000004</v>
      </c>
      <c r="H18" s="2">
        <v>35749777.000000007</v>
      </c>
      <c r="I18" s="2"/>
      <c r="J18" s="2">
        <v>0</v>
      </c>
      <c r="K18" s="2"/>
      <c r="L18" s="1">
        <f t="shared" si="0"/>
        <v>97200412.000000015</v>
      </c>
      <c r="M18" s="13">
        <f t="shared" si="0"/>
        <v>30240239.000000004</v>
      </c>
      <c r="N18" s="14">
        <f>L18+M18</f>
        <v>127440651.00000001</v>
      </c>
      <c r="P18" s="3" t="s">
        <v>15</v>
      </c>
      <c r="Q18" s="2">
        <v>8918</v>
      </c>
      <c r="R18" s="2">
        <v>0</v>
      </c>
      <c r="S18" s="2">
        <v>2584</v>
      </c>
      <c r="T18" s="2">
        <v>0</v>
      </c>
      <c r="U18" s="2">
        <v>0</v>
      </c>
      <c r="V18" s="2">
        <v>4624</v>
      </c>
      <c r="W18" s="2">
        <v>21029</v>
      </c>
      <c r="X18" s="2">
        <v>0</v>
      </c>
      <c r="Y18" s="2">
        <v>6007</v>
      </c>
      <c r="Z18" s="2">
        <v>0</v>
      </c>
      <c r="AA18" s="1">
        <f t="shared" si="1"/>
        <v>38538</v>
      </c>
      <c r="AB18" s="13">
        <f t="shared" si="1"/>
        <v>4624</v>
      </c>
      <c r="AC18" s="22">
        <f>AA18+AB18</f>
        <v>43162</v>
      </c>
      <c r="AE18" s="3" t="s">
        <v>15</v>
      </c>
      <c r="AF18" s="2">
        <f t="shared" si="2"/>
        <v>5089.5340883606195</v>
      </c>
      <c r="AG18" s="2" t="str">
        <f t="shared" si="2"/>
        <v>N.A.</v>
      </c>
      <c r="AH18" s="2">
        <f t="shared" si="2"/>
        <v>6216.0100619195055</v>
      </c>
      <c r="AI18" s="2" t="str">
        <f t="shared" si="2"/>
        <v>N.A.</v>
      </c>
      <c r="AJ18" s="2" t="str">
        <f t="shared" si="2"/>
        <v>N.A.</v>
      </c>
      <c r="AK18" s="2">
        <f t="shared" si="2"/>
        <v>6539.8440743944648</v>
      </c>
      <c r="AL18" s="2">
        <f t="shared" si="2"/>
        <v>1700.0226829616247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2522.1965851886453</v>
      </c>
      <c r="AQ18" s="16">
        <f t="shared" si="2"/>
        <v>6539.8440743944648</v>
      </c>
      <c r="AR18" s="14">
        <f t="shared" si="2"/>
        <v>2952.6122746860669</v>
      </c>
    </row>
    <row r="19" spans="1:44" ht="15" customHeight="1" thickBot="1" x14ac:dyDescent="0.3">
      <c r="A19" s="4" t="s">
        <v>16</v>
      </c>
      <c r="B19" s="2">
        <f t="shared" ref="B19:K19" si="3">SUM(B15:B18)</f>
        <v>1371364876.0000005</v>
      </c>
      <c r="C19" s="2">
        <f t="shared" si="3"/>
        <v>3833527601.9999995</v>
      </c>
      <c r="D19" s="2">
        <f t="shared" si="3"/>
        <v>390646752.00000012</v>
      </c>
      <c r="E19" s="2">
        <f t="shared" si="3"/>
        <v>78372870</v>
      </c>
      <c r="F19" s="2">
        <f t="shared" si="3"/>
        <v>141336720</v>
      </c>
      <c r="G19" s="2">
        <f t="shared" si="3"/>
        <v>299855909</v>
      </c>
      <c r="H19" s="2">
        <f t="shared" si="3"/>
        <v>652469196</v>
      </c>
      <c r="I19" s="2">
        <f t="shared" si="3"/>
        <v>293948916.00000024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2555817544.0000005</v>
      </c>
      <c r="M19" s="13">
        <f t="shared" ref="M19" si="5">C19+E19+G19+I19+K19</f>
        <v>4505705297</v>
      </c>
      <c r="N19" s="22">
        <f>L19+M19</f>
        <v>7061522841</v>
      </c>
      <c r="P19" s="4" t="s">
        <v>16</v>
      </c>
      <c r="Q19" s="2">
        <f t="shared" ref="Q19:Z19" si="6">SUM(Q15:Q18)</f>
        <v>201059</v>
      </c>
      <c r="R19" s="2">
        <f t="shared" si="6"/>
        <v>446941</v>
      </c>
      <c r="S19" s="2">
        <f t="shared" si="6"/>
        <v>49247</v>
      </c>
      <c r="T19" s="2">
        <f t="shared" si="6"/>
        <v>7509</v>
      </c>
      <c r="U19" s="2">
        <f t="shared" si="6"/>
        <v>13116</v>
      </c>
      <c r="V19" s="2">
        <f t="shared" si="6"/>
        <v>34152</v>
      </c>
      <c r="W19" s="2">
        <f t="shared" si="6"/>
        <v>142736</v>
      </c>
      <c r="X19" s="2">
        <f t="shared" si="6"/>
        <v>32459</v>
      </c>
      <c r="Y19" s="2">
        <f t="shared" si="6"/>
        <v>25730</v>
      </c>
      <c r="Z19" s="2">
        <f t="shared" si="6"/>
        <v>0</v>
      </c>
      <c r="AA19" s="1">
        <f t="shared" ref="AA19" si="7">Q19+S19+U19+W19+Y19</f>
        <v>431888</v>
      </c>
      <c r="AB19" s="13">
        <f t="shared" ref="AB19" si="8">R19+T19+V19+X19+Z19</f>
        <v>521061</v>
      </c>
      <c r="AC19" s="14">
        <f>AA19+AB19</f>
        <v>952949</v>
      </c>
      <c r="AE19" s="4" t="s">
        <v>16</v>
      </c>
      <c r="AF19" s="2">
        <f t="shared" ref="AF19:AO19" si="9">IFERROR(B19/Q19, "N.A.")</f>
        <v>6820.7087272890067</v>
      </c>
      <c r="AG19" s="2">
        <f t="shared" si="9"/>
        <v>8577.2565103671386</v>
      </c>
      <c r="AH19" s="2">
        <f t="shared" si="9"/>
        <v>7932.3969378845441</v>
      </c>
      <c r="AI19" s="2">
        <f t="shared" si="9"/>
        <v>10437.191370355573</v>
      </c>
      <c r="AJ19" s="2">
        <f t="shared" si="9"/>
        <v>10775.901189387008</v>
      </c>
      <c r="AK19" s="2">
        <f t="shared" si="9"/>
        <v>8780.039499882876</v>
      </c>
      <c r="AL19" s="2">
        <f t="shared" si="9"/>
        <v>4571.1607162874116</v>
      </c>
      <c r="AM19" s="2">
        <f t="shared" si="9"/>
        <v>9056.0065313164378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5917.7785536991087</v>
      </c>
      <c r="AQ19" s="16">
        <f t="shared" ref="AQ19" si="11">IFERROR(M19/AB19, "N.A.")</f>
        <v>8647.1743174023777</v>
      </c>
      <c r="AR19" s="14">
        <f t="shared" ref="AR19" si="12">IFERROR(N19/AC19, "N.A.")</f>
        <v>7410.1791816770883</v>
      </c>
    </row>
    <row r="20" spans="1:44" ht="15" customHeight="1" thickBot="1" x14ac:dyDescent="0.3">
      <c r="A20" s="5" t="s">
        <v>0</v>
      </c>
      <c r="B20" s="48">
        <f>B19+C19</f>
        <v>5204892478</v>
      </c>
      <c r="C20" s="49"/>
      <c r="D20" s="48">
        <f>D19+E19</f>
        <v>469019622.00000012</v>
      </c>
      <c r="E20" s="49"/>
      <c r="F20" s="48">
        <f>F19+G19</f>
        <v>441192629</v>
      </c>
      <c r="G20" s="49"/>
      <c r="H20" s="48">
        <f>H19+I19</f>
        <v>946418112.00000024</v>
      </c>
      <c r="I20" s="49"/>
      <c r="J20" s="48">
        <f>J19+K19</f>
        <v>0</v>
      </c>
      <c r="K20" s="49"/>
      <c r="L20" s="48">
        <f>L19+M19</f>
        <v>7061522841</v>
      </c>
      <c r="M20" s="50"/>
      <c r="N20" s="23">
        <f>B20+D20+F20+H20+J20</f>
        <v>7061522841</v>
      </c>
      <c r="P20" s="5" t="s">
        <v>0</v>
      </c>
      <c r="Q20" s="48">
        <f>Q19+R19</f>
        <v>648000</v>
      </c>
      <c r="R20" s="49"/>
      <c r="S20" s="48">
        <f>S19+T19</f>
        <v>56756</v>
      </c>
      <c r="T20" s="49"/>
      <c r="U20" s="48">
        <f>U19+V19</f>
        <v>47268</v>
      </c>
      <c r="V20" s="49"/>
      <c r="W20" s="48">
        <f>W19+X19</f>
        <v>175195</v>
      </c>
      <c r="X20" s="49"/>
      <c r="Y20" s="48">
        <f>Y19+Z19</f>
        <v>25730</v>
      </c>
      <c r="Z20" s="49"/>
      <c r="AA20" s="48">
        <f>AA19+AB19</f>
        <v>952949</v>
      </c>
      <c r="AB20" s="49"/>
      <c r="AC20" s="24">
        <f>Q20+S20+U20+W20+Y20</f>
        <v>952949</v>
      </c>
      <c r="AE20" s="5" t="s">
        <v>0</v>
      </c>
      <c r="AF20" s="28">
        <f>IFERROR(B20/Q20,"N.A.")</f>
        <v>8032.2414783950617</v>
      </c>
      <c r="AG20" s="29"/>
      <c r="AH20" s="28">
        <f>IFERROR(D20/S20,"N.A.")</f>
        <v>8263.7892381422243</v>
      </c>
      <c r="AI20" s="29"/>
      <c r="AJ20" s="28">
        <f>IFERROR(F20/U20,"N.A.")</f>
        <v>9333.8543835152741</v>
      </c>
      <c r="AK20" s="29"/>
      <c r="AL20" s="28">
        <f>IFERROR(H20/W20,"N.A.")</f>
        <v>5402.0840320785428</v>
      </c>
      <c r="AM20" s="29"/>
      <c r="AN20" s="28">
        <f>IFERROR(J20/Y20,"N.A.")</f>
        <v>0</v>
      </c>
      <c r="AO20" s="29"/>
      <c r="AP20" s="28">
        <f>IFERROR(L20/AA20,"N.A.")</f>
        <v>7410.1791816770883</v>
      </c>
      <c r="AQ20" s="29"/>
      <c r="AR20" s="17">
        <f>IFERROR(N20/AC20, "N.A.")</f>
        <v>7410.1791816770883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263098740</v>
      </c>
      <c r="C27" s="2"/>
      <c r="D27" s="2">
        <v>132767360.00000001</v>
      </c>
      <c r="E27" s="2"/>
      <c r="F27" s="2">
        <v>123952090.00000001</v>
      </c>
      <c r="G27" s="2"/>
      <c r="H27" s="2">
        <v>425184835.00000036</v>
      </c>
      <c r="I27" s="2"/>
      <c r="J27" s="2">
        <v>0</v>
      </c>
      <c r="K27" s="2"/>
      <c r="L27" s="1">
        <f t="shared" ref="L27:M30" si="13">B27+D27+F27+H27+J27</f>
        <v>945003025.00000036</v>
      </c>
      <c r="M27" s="13">
        <f t="shared" si="13"/>
        <v>0</v>
      </c>
      <c r="N27" s="14">
        <f>L27+M27</f>
        <v>945003025.00000036</v>
      </c>
      <c r="P27" s="3" t="s">
        <v>12</v>
      </c>
      <c r="Q27" s="2">
        <v>30066</v>
      </c>
      <c r="R27" s="2">
        <v>0</v>
      </c>
      <c r="S27" s="2">
        <v>17570</v>
      </c>
      <c r="T27" s="2">
        <v>0</v>
      </c>
      <c r="U27" s="2">
        <v>10253</v>
      </c>
      <c r="V27" s="2">
        <v>0</v>
      </c>
      <c r="W27" s="2">
        <v>61829</v>
      </c>
      <c r="X27" s="2">
        <v>0</v>
      </c>
      <c r="Y27" s="2">
        <v>2746</v>
      </c>
      <c r="Z27" s="2">
        <v>0</v>
      </c>
      <c r="AA27" s="1">
        <f t="shared" ref="AA27:AB30" si="14">Q27+S27+U27+W27+Y27</f>
        <v>122464</v>
      </c>
      <c r="AB27" s="13">
        <f t="shared" si="14"/>
        <v>0</v>
      </c>
      <c r="AC27" s="14">
        <f>AA27+AB27</f>
        <v>122464</v>
      </c>
      <c r="AE27" s="3" t="s">
        <v>12</v>
      </c>
      <c r="AF27" s="2">
        <f t="shared" ref="AF27:AR30" si="15">IFERROR(B27/Q27, "N.A.")</f>
        <v>8750.7064458191981</v>
      </c>
      <c r="AG27" s="2" t="str">
        <f t="shared" si="15"/>
        <v>N.A.</v>
      </c>
      <c r="AH27" s="2">
        <f t="shared" si="15"/>
        <v>7556.4803642572579</v>
      </c>
      <c r="AI27" s="2" t="str">
        <f t="shared" si="15"/>
        <v>N.A.</v>
      </c>
      <c r="AJ27" s="2">
        <f t="shared" si="15"/>
        <v>12089.348483370723</v>
      </c>
      <c r="AK27" s="2" t="str">
        <f t="shared" si="15"/>
        <v>N.A.</v>
      </c>
      <c r="AL27" s="2">
        <f t="shared" si="15"/>
        <v>6876.7865402966299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7716.5781372485008</v>
      </c>
      <c r="AQ27" s="16" t="str">
        <f t="shared" si="15"/>
        <v>N.A.</v>
      </c>
      <c r="AR27" s="14">
        <f t="shared" si="15"/>
        <v>7716.5781372485008</v>
      </c>
    </row>
    <row r="28" spans="1:44" ht="15" customHeight="1" thickBot="1" x14ac:dyDescent="0.3">
      <c r="A28" s="3" t="s">
        <v>13</v>
      </c>
      <c r="B28" s="2">
        <v>62777839.999999985</v>
      </c>
      <c r="C28" s="2">
        <v>16499600.000000002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62777839.999999985</v>
      </c>
      <c r="M28" s="13">
        <f t="shared" si="13"/>
        <v>16499600.000000002</v>
      </c>
      <c r="N28" s="14">
        <f>L28+M28</f>
        <v>79277439.999999985</v>
      </c>
      <c r="P28" s="3" t="s">
        <v>13</v>
      </c>
      <c r="Q28" s="2">
        <v>7790</v>
      </c>
      <c r="R28" s="2">
        <v>2023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7790</v>
      </c>
      <c r="AB28" s="13">
        <f t="shared" si="14"/>
        <v>2023</v>
      </c>
      <c r="AC28" s="14">
        <f>AA28+AB28</f>
        <v>9813</v>
      </c>
      <c r="AE28" s="3" t="s">
        <v>13</v>
      </c>
      <c r="AF28" s="2">
        <f t="shared" si="15"/>
        <v>8058.7727856225911</v>
      </c>
      <c r="AG28" s="2">
        <f t="shared" si="15"/>
        <v>8156.0059317844798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8058.7727856225911</v>
      </c>
      <c r="AQ28" s="16">
        <f t="shared" si="15"/>
        <v>8156.0059317844798</v>
      </c>
      <c r="AR28" s="14">
        <f t="shared" si="15"/>
        <v>8078.8178946295711</v>
      </c>
    </row>
    <row r="29" spans="1:44" ht="15" customHeight="1" thickBot="1" x14ac:dyDescent="0.3">
      <c r="A29" s="3" t="s">
        <v>14</v>
      </c>
      <c r="B29" s="2">
        <v>452542979.99999982</v>
      </c>
      <c r="C29" s="2">
        <v>2442310056.0000048</v>
      </c>
      <c r="D29" s="2">
        <v>150392200</v>
      </c>
      <c r="E29" s="2">
        <v>53525110</v>
      </c>
      <c r="F29" s="2"/>
      <c r="G29" s="2">
        <v>214734109.99999991</v>
      </c>
      <c r="H29" s="2"/>
      <c r="I29" s="2">
        <v>232408719.99999994</v>
      </c>
      <c r="J29" s="2">
        <v>0</v>
      </c>
      <c r="K29" s="2"/>
      <c r="L29" s="1">
        <f t="shared" si="13"/>
        <v>602935179.99999976</v>
      </c>
      <c r="M29" s="13">
        <f t="shared" si="13"/>
        <v>2942977996.0000048</v>
      </c>
      <c r="N29" s="14">
        <f>L29+M29</f>
        <v>3545913176.0000048</v>
      </c>
      <c r="P29" s="3" t="s">
        <v>14</v>
      </c>
      <c r="Q29" s="2">
        <v>57145</v>
      </c>
      <c r="R29" s="2">
        <v>269066</v>
      </c>
      <c r="S29" s="2">
        <v>17254</v>
      </c>
      <c r="T29" s="2">
        <v>5387</v>
      </c>
      <c r="U29" s="2">
        <v>0</v>
      </c>
      <c r="V29" s="2">
        <v>23880</v>
      </c>
      <c r="W29" s="2">
        <v>0</v>
      </c>
      <c r="X29" s="2">
        <v>23435</v>
      </c>
      <c r="Y29" s="2">
        <v>3173</v>
      </c>
      <c r="Z29" s="2">
        <v>0</v>
      </c>
      <c r="AA29" s="1">
        <f t="shared" si="14"/>
        <v>77572</v>
      </c>
      <c r="AB29" s="13">
        <f t="shared" si="14"/>
        <v>321768</v>
      </c>
      <c r="AC29" s="14">
        <f>AA29+AB29</f>
        <v>399340</v>
      </c>
      <c r="AE29" s="3" t="s">
        <v>14</v>
      </c>
      <c r="AF29" s="2">
        <f t="shared" si="15"/>
        <v>7919.2051798057546</v>
      </c>
      <c r="AG29" s="2">
        <f t="shared" si="15"/>
        <v>9076.9924702489534</v>
      </c>
      <c r="AH29" s="2">
        <f t="shared" si="15"/>
        <v>8716.3672191955484</v>
      </c>
      <c r="AI29" s="2">
        <f t="shared" si="15"/>
        <v>9935.977352886579</v>
      </c>
      <c r="AJ29" s="2" t="str">
        <f t="shared" si="15"/>
        <v>N.A.</v>
      </c>
      <c r="AK29" s="2">
        <f t="shared" si="15"/>
        <v>8992.2156616415377</v>
      </c>
      <c r="AL29" s="2" t="str">
        <f t="shared" si="15"/>
        <v>N.A.</v>
      </c>
      <c r="AM29" s="2">
        <f t="shared" si="15"/>
        <v>9917.163217409854</v>
      </c>
      <c r="AN29" s="2">
        <f t="shared" si="15"/>
        <v>0</v>
      </c>
      <c r="AO29" s="2" t="str">
        <f t="shared" si="15"/>
        <v>N.A.</v>
      </c>
      <c r="AP29" s="15">
        <f t="shared" si="15"/>
        <v>7772.5877894085461</v>
      </c>
      <c r="AQ29" s="16">
        <f t="shared" si="15"/>
        <v>9146.273078739976</v>
      </c>
      <c r="AR29" s="14">
        <f t="shared" si="15"/>
        <v>8879.4340061100938</v>
      </c>
    </row>
    <row r="30" spans="1:44" ht="15" customHeight="1" thickBot="1" x14ac:dyDescent="0.3">
      <c r="A30" s="3" t="s">
        <v>15</v>
      </c>
      <c r="B30" s="2">
        <v>41479095</v>
      </c>
      <c r="C30" s="2"/>
      <c r="D30" s="2">
        <v>14249720</v>
      </c>
      <c r="E30" s="2"/>
      <c r="F30" s="2"/>
      <c r="G30" s="2">
        <v>29306092</v>
      </c>
      <c r="H30" s="2">
        <v>32810057</v>
      </c>
      <c r="I30" s="2"/>
      <c r="J30" s="2">
        <v>0</v>
      </c>
      <c r="K30" s="2"/>
      <c r="L30" s="1">
        <f t="shared" si="13"/>
        <v>88538872</v>
      </c>
      <c r="M30" s="13">
        <f t="shared" si="13"/>
        <v>29306092</v>
      </c>
      <c r="N30" s="14">
        <f>L30+M30</f>
        <v>117844964</v>
      </c>
      <c r="P30" s="3" t="s">
        <v>15</v>
      </c>
      <c r="Q30" s="2">
        <v>8222</v>
      </c>
      <c r="R30" s="2">
        <v>0</v>
      </c>
      <c r="S30" s="2">
        <v>2303</v>
      </c>
      <c r="T30" s="2">
        <v>0</v>
      </c>
      <c r="U30" s="2">
        <v>0</v>
      </c>
      <c r="V30" s="2">
        <v>4330</v>
      </c>
      <c r="W30" s="2">
        <v>19616</v>
      </c>
      <c r="X30" s="2">
        <v>0</v>
      </c>
      <c r="Y30" s="2">
        <v>4702</v>
      </c>
      <c r="Z30" s="2">
        <v>0</v>
      </c>
      <c r="AA30" s="1">
        <f t="shared" si="14"/>
        <v>34843</v>
      </c>
      <c r="AB30" s="13">
        <f t="shared" si="14"/>
        <v>4330</v>
      </c>
      <c r="AC30" s="22">
        <f>AA30+AB30</f>
        <v>39173</v>
      </c>
      <c r="AE30" s="3" t="s">
        <v>15</v>
      </c>
      <c r="AF30" s="2">
        <f t="shared" si="15"/>
        <v>5044.8911457066406</v>
      </c>
      <c r="AG30" s="2" t="str">
        <f t="shared" si="15"/>
        <v>N.A.</v>
      </c>
      <c r="AH30" s="2">
        <f t="shared" si="15"/>
        <v>6187.4598349978287</v>
      </c>
      <c r="AI30" s="2" t="str">
        <f t="shared" si="15"/>
        <v>N.A.</v>
      </c>
      <c r="AJ30" s="2" t="str">
        <f t="shared" si="15"/>
        <v>N.A.</v>
      </c>
      <c r="AK30" s="2">
        <f t="shared" si="15"/>
        <v>6768.1505773672052</v>
      </c>
      <c r="AL30" s="2">
        <f t="shared" si="15"/>
        <v>1672.6170982871126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2541.0806187756507</v>
      </c>
      <c r="AQ30" s="16">
        <f t="shared" si="15"/>
        <v>6768.1505773672052</v>
      </c>
      <c r="AR30" s="14">
        <f t="shared" si="15"/>
        <v>3008.3211395604117</v>
      </c>
    </row>
    <row r="31" spans="1:44" ht="15" customHeight="1" thickBot="1" x14ac:dyDescent="0.3">
      <c r="A31" s="4" t="s">
        <v>16</v>
      </c>
      <c r="B31" s="2">
        <f t="shared" ref="B31:K31" si="16">SUM(B27:B30)</f>
        <v>819898654.99999976</v>
      </c>
      <c r="C31" s="2">
        <f t="shared" si="16"/>
        <v>2458809656.0000048</v>
      </c>
      <c r="D31" s="2">
        <f t="shared" si="16"/>
        <v>297409280</v>
      </c>
      <c r="E31" s="2">
        <f t="shared" si="16"/>
        <v>53525110</v>
      </c>
      <c r="F31" s="2">
        <f t="shared" si="16"/>
        <v>123952090.00000001</v>
      </c>
      <c r="G31" s="2">
        <f t="shared" si="16"/>
        <v>244040201.99999991</v>
      </c>
      <c r="H31" s="2">
        <f t="shared" si="16"/>
        <v>457994892.00000036</v>
      </c>
      <c r="I31" s="2">
        <f t="shared" si="16"/>
        <v>232408719.99999994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1699254917</v>
      </c>
      <c r="M31" s="13">
        <f t="shared" ref="M31" si="18">C31+E31+G31+I31+K31</f>
        <v>2988783688.0000048</v>
      </c>
      <c r="N31" s="22">
        <f>L31+M31</f>
        <v>4688038605.0000048</v>
      </c>
      <c r="P31" s="4" t="s">
        <v>16</v>
      </c>
      <c r="Q31" s="2">
        <f t="shared" ref="Q31:Z31" si="19">SUM(Q27:Q30)</f>
        <v>103223</v>
      </c>
      <c r="R31" s="2">
        <f t="shared" si="19"/>
        <v>271089</v>
      </c>
      <c r="S31" s="2">
        <f t="shared" si="19"/>
        <v>37127</v>
      </c>
      <c r="T31" s="2">
        <f t="shared" si="19"/>
        <v>5387</v>
      </c>
      <c r="U31" s="2">
        <f t="shared" si="19"/>
        <v>10253</v>
      </c>
      <c r="V31" s="2">
        <f t="shared" si="19"/>
        <v>28210</v>
      </c>
      <c r="W31" s="2">
        <f t="shared" si="19"/>
        <v>81445</v>
      </c>
      <c r="X31" s="2">
        <f t="shared" si="19"/>
        <v>23435</v>
      </c>
      <c r="Y31" s="2">
        <f t="shared" si="19"/>
        <v>10621</v>
      </c>
      <c r="Z31" s="2">
        <f t="shared" si="19"/>
        <v>0</v>
      </c>
      <c r="AA31" s="1">
        <f t="shared" ref="AA31" si="20">Q31+S31+U31+W31+Y31</f>
        <v>242669</v>
      </c>
      <c r="AB31" s="13">
        <f t="shared" ref="AB31" si="21">R31+T31+V31+X31+Z31</f>
        <v>328121</v>
      </c>
      <c r="AC31" s="14">
        <f>AA31+AB31</f>
        <v>570790</v>
      </c>
      <c r="AE31" s="4" t="s">
        <v>16</v>
      </c>
      <c r="AF31" s="2">
        <f t="shared" ref="AF31:AO31" si="22">IFERROR(B31/Q31, "N.A.")</f>
        <v>7942.9841701946252</v>
      </c>
      <c r="AG31" s="2">
        <f t="shared" si="22"/>
        <v>9070.1196138537707</v>
      </c>
      <c r="AH31" s="2">
        <f t="shared" si="22"/>
        <v>8010.5928300158912</v>
      </c>
      <c r="AI31" s="2">
        <f t="shared" si="22"/>
        <v>9935.977352886579</v>
      </c>
      <c r="AJ31" s="2">
        <f t="shared" si="22"/>
        <v>12089.348483370723</v>
      </c>
      <c r="AK31" s="2">
        <f t="shared" si="22"/>
        <v>8650.8401985111632</v>
      </c>
      <c r="AL31" s="2">
        <f t="shared" si="22"/>
        <v>5623.3641353060393</v>
      </c>
      <c r="AM31" s="2">
        <f t="shared" si="22"/>
        <v>9917.163217409854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7002.3567781628471</v>
      </c>
      <c r="AQ31" s="16">
        <f t="shared" ref="AQ31" si="24">IFERROR(M31/AB31, "N.A.")</f>
        <v>9108.785137190258</v>
      </c>
      <c r="AR31" s="14">
        <f t="shared" ref="AR31" si="25">IFERROR(N31/AC31, "N.A.")</f>
        <v>8213.2458609996756</v>
      </c>
    </row>
    <row r="32" spans="1:44" ht="15" customHeight="1" thickBot="1" x14ac:dyDescent="0.3">
      <c r="A32" s="5" t="s">
        <v>0</v>
      </c>
      <c r="B32" s="48">
        <f>B31+C31</f>
        <v>3278708311.0000048</v>
      </c>
      <c r="C32" s="49"/>
      <c r="D32" s="48">
        <f>D31+E31</f>
        <v>350934390</v>
      </c>
      <c r="E32" s="49"/>
      <c r="F32" s="48">
        <f>F31+G31</f>
        <v>367992291.99999994</v>
      </c>
      <c r="G32" s="49"/>
      <c r="H32" s="48">
        <f>H31+I31</f>
        <v>690403612.00000024</v>
      </c>
      <c r="I32" s="49"/>
      <c r="J32" s="48">
        <f>J31+K31</f>
        <v>0</v>
      </c>
      <c r="K32" s="49"/>
      <c r="L32" s="48">
        <f>L31+M31</f>
        <v>4688038605.0000048</v>
      </c>
      <c r="M32" s="50"/>
      <c r="N32" s="23">
        <f>B32+D32+F32+H32+J32</f>
        <v>4688038605.0000048</v>
      </c>
      <c r="P32" s="5" t="s">
        <v>0</v>
      </c>
      <c r="Q32" s="48">
        <f>Q31+R31</f>
        <v>374312</v>
      </c>
      <c r="R32" s="49"/>
      <c r="S32" s="48">
        <f>S31+T31</f>
        <v>42514</v>
      </c>
      <c r="T32" s="49"/>
      <c r="U32" s="48">
        <f>U31+V31</f>
        <v>38463</v>
      </c>
      <c r="V32" s="49"/>
      <c r="W32" s="48">
        <f>W31+X31</f>
        <v>104880</v>
      </c>
      <c r="X32" s="49"/>
      <c r="Y32" s="48">
        <f>Y31+Z31</f>
        <v>10621</v>
      </c>
      <c r="Z32" s="49"/>
      <c r="AA32" s="48">
        <f>AA31+AB31</f>
        <v>570790</v>
      </c>
      <c r="AB32" s="49"/>
      <c r="AC32" s="24">
        <f>Q32+S32+U32+W32+Y32</f>
        <v>570790</v>
      </c>
      <c r="AE32" s="5" t="s">
        <v>0</v>
      </c>
      <c r="AF32" s="28">
        <f>IFERROR(B32/Q32,"N.A.")</f>
        <v>8759.2925447220623</v>
      </c>
      <c r="AG32" s="29"/>
      <c r="AH32" s="28">
        <f>IFERROR(D32/S32,"N.A.")</f>
        <v>8254.5606153267163</v>
      </c>
      <c r="AI32" s="29"/>
      <c r="AJ32" s="28">
        <f>IFERROR(F32/U32,"N.A.")</f>
        <v>9567.4360294308808</v>
      </c>
      <c r="AK32" s="29"/>
      <c r="AL32" s="28">
        <f>IFERROR(H32/W32,"N.A.")</f>
        <v>6582.7956903127406</v>
      </c>
      <c r="AM32" s="29"/>
      <c r="AN32" s="28">
        <f>IFERROR(J32/Y32,"N.A.")</f>
        <v>0</v>
      </c>
      <c r="AO32" s="29"/>
      <c r="AP32" s="28">
        <f>IFERROR(L32/AA32,"N.A.")</f>
        <v>8213.2458609996756</v>
      </c>
      <c r="AQ32" s="29"/>
      <c r="AR32" s="17">
        <f>IFERROR(N32/AC32, "N.A.")</f>
        <v>8213.2458609996756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52109763.999999978</v>
      </c>
      <c r="C39" s="2"/>
      <c r="D39" s="2">
        <v>3588350</v>
      </c>
      <c r="E39" s="2"/>
      <c r="F39" s="2">
        <v>17384629.999999996</v>
      </c>
      <c r="G39" s="2"/>
      <c r="H39" s="2">
        <v>191534584.00000003</v>
      </c>
      <c r="I39" s="2"/>
      <c r="J39" s="2">
        <v>0</v>
      </c>
      <c r="K39" s="2"/>
      <c r="L39" s="1">
        <f t="shared" ref="L39:M42" si="26">B39+D39+F39+H39+J39</f>
        <v>264617328</v>
      </c>
      <c r="M39" s="13">
        <f t="shared" si="26"/>
        <v>0</v>
      </c>
      <c r="N39" s="14">
        <f>L39+M39</f>
        <v>264617328</v>
      </c>
      <c r="P39" s="3" t="s">
        <v>12</v>
      </c>
      <c r="Q39" s="2">
        <v>10816</v>
      </c>
      <c r="R39" s="2">
        <v>0</v>
      </c>
      <c r="S39" s="2">
        <v>548</v>
      </c>
      <c r="T39" s="2">
        <v>0</v>
      </c>
      <c r="U39" s="2">
        <v>2863</v>
      </c>
      <c r="V39" s="2">
        <v>0</v>
      </c>
      <c r="W39" s="2">
        <v>59878</v>
      </c>
      <c r="X39" s="2">
        <v>0</v>
      </c>
      <c r="Y39" s="2">
        <v>5864</v>
      </c>
      <c r="Z39" s="2">
        <v>0</v>
      </c>
      <c r="AA39" s="1">
        <f t="shared" ref="AA39:AB42" si="27">Q39+S39+U39+W39+Y39</f>
        <v>79969</v>
      </c>
      <c r="AB39" s="13">
        <f t="shared" si="27"/>
        <v>0</v>
      </c>
      <c r="AC39" s="14">
        <f>AA39+AB39</f>
        <v>79969</v>
      </c>
      <c r="AE39" s="3" t="s">
        <v>12</v>
      </c>
      <c r="AF39" s="2">
        <f t="shared" ref="AF39:AR42" si="28">IFERROR(B39/Q39, "N.A.")</f>
        <v>4817.8406065088739</v>
      </c>
      <c r="AG39" s="2" t="str">
        <f t="shared" si="28"/>
        <v>N.A.</v>
      </c>
      <c r="AH39" s="2">
        <f t="shared" si="28"/>
        <v>6548.0839416058398</v>
      </c>
      <c r="AI39" s="2" t="str">
        <f t="shared" si="28"/>
        <v>N.A.</v>
      </c>
      <c r="AJ39" s="2">
        <f t="shared" si="28"/>
        <v>6072.1725462801242</v>
      </c>
      <c r="AK39" s="2" t="str">
        <f t="shared" si="28"/>
        <v>N.A.</v>
      </c>
      <c r="AL39" s="2">
        <f t="shared" si="28"/>
        <v>3198.7471859447546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3308.9988370493566</v>
      </c>
      <c r="AQ39" s="16" t="str">
        <f t="shared" si="28"/>
        <v>N.A.</v>
      </c>
      <c r="AR39" s="14">
        <f t="shared" si="28"/>
        <v>3308.9988370493566</v>
      </c>
    </row>
    <row r="40" spans="1:44" ht="15" customHeight="1" thickBot="1" x14ac:dyDescent="0.3">
      <c r="A40" s="3" t="s">
        <v>13</v>
      </c>
      <c r="B40" s="2">
        <v>170266473.00000006</v>
      </c>
      <c r="C40" s="2">
        <v>23088490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170266473.00000006</v>
      </c>
      <c r="M40" s="13">
        <f t="shared" si="26"/>
        <v>23088490</v>
      </c>
      <c r="N40" s="14">
        <f>L40+M40</f>
        <v>193354963.00000006</v>
      </c>
      <c r="P40" s="3" t="s">
        <v>13</v>
      </c>
      <c r="Q40" s="2">
        <v>32411</v>
      </c>
      <c r="R40" s="2">
        <v>2976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32411</v>
      </c>
      <c r="AB40" s="13">
        <f t="shared" si="27"/>
        <v>2976</v>
      </c>
      <c r="AC40" s="14">
        <f>AA40+AB40</f>
        <v>35387</v>
      </c>
      <c r="AE40" s="3" t="s">
        <v>13</v>
      </c>
      <c r="AF40" s="2">
        <f t="shared" si="28"/>
        <v>5253.3545092715458</v>
      </c>
      <c r="AG40" s="2">
        <f t="shared" si="28"/>
        <v>7758.229166666667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5253.3545092715458</v>
      </c>
      <c r="AQ40" s="16">
        <f t="shared" si="28"/>
        <v>7758.229166666667</v>
      </c>
      <c r="AR40" s="14">
        <f t="shared" si="28"/>
        <v>5464.0111622912382</v>
      </c>
    </row>
    <row r="41" spans="1:44" ht="15" customHeight="1" thickBot="1" x14ac:dyDescent="0.3">
      <c r="A41" s="3" t="s">
        <v>14</v>
      </c>
      <c r="B41" s="2">
        <v>325180614.00000012</v>
      </c>
      <c r="C41" s="2">
        <v>1351629455.9999998</v>
      </c>
      <c r="D41" s="2">
        <v>87836671.99999997</v>
      </c>
      <c r="E41" s="2">
        <v>24847760</v>
      </c>
      <c r="F41" s="2"/>
      <c r="G41" s="2">
        <v>54881559.999999993</v>
      </c>
      <c r="H41" s="2"/>
      <c r="I41" s="2">
        <v>61540195.999999985</v>
      </c>
      <c r="J41" s="2">
        <v>0</v>
      </c>
      <c r="K41" s="2"/>
      <c r="L41" s="1">
        <f t="shared" si="26"/>
        <v>413017286.00000012</v>
      </c>
      <c r="M41" s="13">
        <f t="shared" si="26"/>
        <v>1492898971.9999998</v>
      </c>
      <c r="N41" s="14">
        <f>L41+M41</f>
        <v>1905916258</v>
      </c>
      <c r="P41" s="3" t="s">
        <v>14</v>
      </c>
      <c r="Q41" s="2">
        <v>53913</v>
      </c>
      <c r="R41" s="2">
        <v>172876</v>
      </c>
      <c r="S41" s="2">
        <v>11291</v>
      </c>
      <c r="T41" s="2">
        <v>2122</v>
      </c>
      <c r="U41" s="2">
        <v>0</v>
      </c>
      <c r="V41" s="2">
        <v>5648</v>
      </c>
      <c r="W41" s="2">
        <v>0</v>
      </c>
      <c r="X41" s="2">
        <v>9024</v>
      </c>
      <c r="Y41" s="2">
        <v>7940</v>
      </c>
      <c r="Z41" s="2">
        <v>0</v>
      </c>
      <c r="AA41" s="1">
        <f t="shared" si="27"/>
        <v>73144</v>
      </c>
      <c r="AB41" s="13">
        <f t="shared" si="27"/>
        <v>189670</v>
      </c>
      <c r="AC41" s="14">
        <f>AA41+AB41</f>
        <v>262814</v>
      </c>
      <c r="AE41" s="3" t="s">
        <v>14</v>
      </c>
      <c r="AF41" s="2">
        <f t="shared" si="28"/>
        <v>6031.5807690167512</v>
      </c>
      <c r="AG41" s="2">
        <f t="shared" si="28"/>
        <v>7818.4910340359547</v>
      </c>
      <c r="AH41" s="2">
        <f t="shared" si="28"/>
        <v>7779.3527588344668</v>
      </c>
      <c r="AI41" s="2">
        <f t="shared" si="28"/>
        <v>11709.594721960415</v>
      </c>
      <c r="AJ41" s="2" t="str">
        <f t="shared" si="28"/>
        <v>N.A.</v>
      </c>
      <c r="AK41" s="2">
        <f t="shared" si="28"/>
        <v>9716.990084985835</v>
      </c>
      <c r="AL41" s="2" t="str">
        <f t="shared" si="28"/>
        <v>N.A.</v>
      </c>
      <c r="AM41" s="2">
        <f t="shared" si="28"/>
        <v>6819.6139184397143</v>
      </c>
      <c r="AN41" s="2">
        <f t="shared" si="28"/>
        <v>0</v>
      </c>
      <c r="AO41" s="2" t="str">
        <f t="shared" si="28"/>
        <v>N.A.</v>
      </c>
      <c r="AP41" s="15">
        <f t="shared" si="28"/>
        <v>5646.6324783987766</v>
      </c>
      <c r="AQ41" s="16">
        <f t="shared" si="28"/>
        <v>7871.0337533611</v>
      </c>
      <c r="AR41" s="14">
        <f t="shared" si="28"/>
        <v>7251.9586399506879</v>
      </c>
    </row>
    <row r="42" spans="1:44" ht="15" customHeight="1" thickBot="1" x14ac:dyDescent="0.3">
      <c r="A42" s="3" t="s">
        <v>15</v>
      </c>
      <c r="B42" s="2">
        <v>3909370</v>
      </c>
      <c r="C42" s="2"/>
      <c r="D42" s="2">
        <v>1812450</v>
      </c>
      <c r="E42" s="2"/>
      <c r="F42" s="2"/>
      <c r="G42" s="2">
        <v>934147</v>
      </c>
      <c r="H42" s="2">
        <v>2939720</v>
      </c>
      <c r="I42" s="2"/>
      <c r="J42" s="2">
        <v>0</v>
      </c>
      <c r="K42" s="2"/>
      <c r="L42" s="1">
        <f t="shared" si="26"/>
        <v>8661540</v>
      </c>
      <c r="M42" s="13">
        <f t="shared" si="26"/>
        <v>934147</v>
      </c>
      <c r="N42" s="14">
        <f>L42+M42</f>
        <v>9595687</v>
      </c>
      <c r="P42" s="3" t="s">
        <v>15</v>
      </c>
      <c r="Q42" s="2">
        <v>696</v>
      </c>
      <c r="R42" s="2">
        <v>0</v>
      </c>
      <c r="S42" s="2">
        <v>281</v>
      </c>
      <c r="T42" s="2">
        <v>0</v>
      </c>
      <c r="U42" s="2">
        <v>0</v>
      </c>
      <c r="V42" s="2">
        <v>294</v>
      </c>
      <c r="W42" s="2">
        <v>1413</v>
      </c>
      <c r="X42" s="2">
        <v>0</v>
      </c>
      <c r="Y42" s="2">
        <v>1305</v>
      </c>
      <c r="Z42" s="2">
        <v>0</v>
      </c>
      <c r="AA42" s="1">
        <f t="shared" si="27"/>
        <v>3695</v>
      </c>
      <c r="AB42" s="13">
        <f t="shared" si="27"/>
        <v>294</v>
      </c>
      <c r="AC42" s="14">
        <f>AA42+AB42</f>
        <v>3989</v>
      </c>
      <c r="AE42" s="3" t="s">
        <v>15</v>
      </c>
      <c r="AF42" s="2">
        <f t="shared" si="28"/>
        <v>5616.9109195402298</v>
      </c>
      <c r="AG42" s="2" t="str">
        <f t="shared" si="28"/>
        <v>N.A.</v>
      </c>
      <c r="AH42" s="2">
        <f t="shared" si="28"/>
        <v>6450</v>
      </c>
      <c r="AI42" s="2" t="str">
        <f t="shared" si="28"/>
        <v>N.A.</v>
      </c>
      <c r="AJ42" s="2" t="str">
        <f t="shared" si="28"/>
        <v>N.A.</v>
      </c>
      <c r="AK42" s="2">
        <f t="shared" si="28"/>
        <v>3177.3707482993195</v>
      </c>
      <c r="AL42" s="2">
        <f t="shared" si="28"/>
        <v>2080.4812455767869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2344.1244925575102</v>
      </c>
      <c r="AQ42" s="16">
        <f t="shared" si="28"/>
        <v>3177.3707482993195</v>
      </c>
      <c r="AR42" s="14">
        <f t="shared" si="28"/>
        <v>2405.5369766858862</v>
      </c>
    </row>
    <row r="43" spans="1:44" ht="15" customHeight="1" thickBot="1" x14ac:dyDescent="0.3">
      <c r="A43" s="4" t="s">
        <v>16</v>
      </c>
      <c r="B43" s="2">
        <f t="shared" ref="B43:K43" si="29">SUM(B39:B42)</f>
        <v>551466221.00000012</v>
      </c>
      <c r="C43" s="2">
        <f t="shared" si="29"/>
        <v>1374717945.9999998</v>
      </c>
      <c r="D43" s="2">
        <f t="shared" si="29"/>
        <v>93237471.99999997</v>
      </c>
      <c r="E43" s="2">
        <f t="shared" si="29"/>
        <v>24847760</v>
      </c>
      <c r="F43" s="2">
        <f t="shared" si="29"/>
        <v>17384629.999999996</v>
      </c>
      <c r="G43" s="2">
        <f t="shared" si="29"/>
        <v>55815706.999999993</v>
      </c>
      <c r="H43" s="2">
        <f t="shared" si="29"/>
        <v>194474304.00000003</v>
      </c>
      <c r="I43" s="2">
        <f t="shared" si="29"/>
        <v>61540195.999999985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856562627.00000012</v>
      </c>
      <c r="M43" s="13">
        <f t="shared" ref="M43" si="31">C43+E43+G43+I43+K43</f>
        <v>1516921608.9999998</v>
      </c>
      <c r="N43" s="22">
        <f>L43+M43</f>
        <v>2373484236</v>
      </c>
      <c r="P43" s="4" t="s">
        <v>16</v>
      </c>
      <c r="Q43" s="2">
        <f t="shared" ref="Q43:Z43" si="32">SUM(Q39:Q42)</f>
        <v>97836</v>
      </c>
      <c r="R43" s="2">
        <f t="shared" si="32"/>
        <v>175852</v>
      </c>
      <c r="S43" s="2">
        <f t="shared" si="32"/>
        <v>12120</v>
      </c>
      <c r="T43" s="2">
        <f t="shared" si="32"/>
        <v>2122</v>
      </c>
      <c r="U43" s="2">
        <f t="shared" si="32"/>
        <v>2863</v>
      </c>
      <c r="V43" s="2">
        <f t="shared" si="32"/>
        <v>5942</v>
      </c>
      <c r="W43" s="2">
        <f t="shared" si="32"/>
        <v>61291</v>
      </c>
      <c r="X43" s="2">
        <f t="shared" si="32"/>
        <v>9024</v>
      </c>
      <c r="Y43" s="2">
        <f t="shared" si="32"/>
        <v>15109</v>
      </c>
      <c r="Z43" s="2">
        <f t="shared" si="32"/>
        <v>0</v>
      </c>
      <c r="AA43" s="1">
        <f t="shared" ref="AA43" si="33">Q43+S43+U43+W43+Y43</f>
        <v>189219</v>
      </c>
      <c r="AB43" s="13">
        <f t="shared" ref="AB43" si="34">R43+T43+V43+X43+Z43</f>
        <v>192940</v>
      </c>
      <c r="AC43" s="22">
        <f>AA43+AB43</f>
        <v>382159</v>
      </c>
      <c r="AE43" s="4" t="s">
        <v>16</v>
      </c>
      <c r="AF43" s="2">
        <f t="shared" ref="AF43:AO43" si="35">IFERROR(B43/Q43, "N.A.")</f>
        <v>5636.6390796843707</v>
      </c>
      <c r="AG43" s="2">
        <f t="shared" si="35"/>
        <v>7817.4712030571145</v>
      </c>
      <c r="AH43" s="2">
        <f t="shared" si="35"/>
        <v>7692.8607260726048</v>
      </c>
      <c r="AI43" s="2">
        <f t="shared" si="35"/>
        <v>11709.594721960415</v>
      </c>
      <c r="AJ43" s="2">
        <f t="shared" si="35"/>
        <v>6072.1725462801242</v>
      </c>
      <c r="AK43" s="2">
        <f t="shared" si="35"/>
        <v>9393.4209020531798</v>
      </c>
      <c r="AL43" s="2">
        <f t="shared" si="35"/>
        <v>3172.9667324729576</v>
      </c>
      <c r="AM43" s="2">
        <f t="shared" si="35"/>
        <v>6819.6139184397143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4526.8320147553895</v>
      </c>
      <c r="AQ43" s="16">
        <f t="shared" ref="AQ43" si="37">IFERROR(M43/AB43, "N.A.")</f>
        <v>7862.1416450710049</v>
      </c>
      <c r="AR43" s="14">
        <f t="shared" ref="AR43" si="38">IFERROR(N43/AC43, "N.A.")</f>
        <v>6210.7244262204995</v>
      </c>
    </row>
    <row r="44" spans="1:44" ht="15" customHeight="1" thickBot="1" x14ac:dyDescent="0.3">
      <c r="A44" s="5" t="s">
        <v>0</v>
      </c>
      <c r="B44" s="48">
        <f>B43+C43</f>
        <v>1926184167</v>
      </c>
      <c r="C44" s="49"/>
      <c r="D44" s="48">
        <f>D43+E43</f>
        <v>118085231.99999997</v>
      </c>
      <c r="E44" s="49"/>
      <c r="F44" s="48">
        <f>F43+G43</f>
        <v>73200336.999999985</v>
      </c>
      <c r="G44" s="49"/>
      <c r="H44" s="48">
        <f>H43+I43</f>
        <v>256014500</v>
      </c>
      <c r="I44" s="49"/>
      <c r="J44" s="48">
        <f>J43+K43</f>
        <v>0</v>
      </c>
      <c r="K44" s="49"/>
      <c r="L44" s="48">
        <f>L43+M43</f>
        <v>2373484236</v>
      </c>
      <c r="M44" s="50"/>
      <c r="N44" s="23">
        <f>B44+D44+F44+H44+J44</f>
        <v>2373484236</v>
      </c>
      <c r="P44" s="5" t="s">
        <v>0</v>
      </c>
      <c r="Q44" s="48">
        <f>Q43+R43</f>
        <v>273688</v>
      </c>
      <c r="R44" s="49"/>
      <c r="S44" s="48">
        <f>S43+T43</f>
        <v>14242</v>
      </c>
      <c r="T44" s="49"/>
      <c r="U44" s="48">
        <f>U43+V43</f>
        <v>8805</v>
      </c>
      <c r="V44" s="49"/>
      <c r="W44" s="48">
        <f>W43+X43</f>
        <v>70315</v>
      </c>
      <c r="X44" s="49"/>
      <c r="Y44" s="48">
        <f>Y43+Z43</f>
        <v>15109</v>
      </c>
      <c r="Z44" s="49"/>
      <c r="AA44" s="48">
        <f>AA43+AB43</f>
        <v>382159</v>
      </c>
      <c r="AB44" s="50"/>
      <c r="AC44" s="23">
        <f>Q44+S44+U44+W44+Y44</f>
        <v>382159</v>
      </c>
      <c r="AE44" s="5" t="s">
        <v>0</v>
      </c>
      <c r="AF44" s="28">
        <f>IFERROR(B44/Q44,"N.A.")</f>
        <v>7037.8831625792873</v>
      </c>
      <c r="AG44" s="29"/>
      <c r="AH44" s="28">
        <f>IFERROR(D44/S44,"N.A.")</f>
        <v>8291.3377334643992</v>
      </c>
      <c r="AI44" s="29"/>
      <c r="AJ44" s="28">
        <f>IFERROR(F44/U44,"N.A.")</f>
        <v>8313.4965360590559</v>
      </c>
      <c r="AK44" s="29"/>
      <c r="AL44" s="28">
        <f>IFERROR(H44/W44,"N.A.")</f>
        <v>3640.9656545545049</v>
      </c>
      <c r="AM44" s="29"/>
      <c r="AN44" s="28">
        <f>IFERROR(J44/Y44,"N.A.")</f>
        <v>0</v>
      </c>
      <c r="AO44" s="29"/>
      <c r="AP44" s="28">
        <f>IFERROR(L44/AA44,"N.A.")</f>
        <v>6210.7244262204995</v>
      </c>
      <c r="AQ44" s="29"/>
      <c r="AR44" s="17">
        <f>IFERROR(N44/AC44, "N.A.")</f>
        <v>6210.7244262204995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37</v>
      </c>
    </row>
    <row r="2" spans="1:44" ht="15" customHeight="1" x14ac:dyDescent="0.25">
      <c r="A2" s="18" t="s">
        <v>18</v>
      </c>
      <c r="B2" s="19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25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10618683.999999998</v>
      </c>
      <c r="C15" s="2"/>
      <c r="D15" s="2">
        <v>4901140</v>
      </c>
      <c r="E15" s="2"/>
      <c r="F15" s="2">
        <v>1831800</v>
      </c>
      <c r="G15" s="2"/>
      <c r="H15" s="2">
        <v>24078750</v>
      </c>
      <c r="I15" s="2"/>
      <c r="J15" s="2">
        <v>0</v>
      </c>
      <c r="K15" s="2"/>
      <c r="L15" s="1">
        <f t="shared" ref="L15:M18" si="0">B15+D15+F15+H15+J15</f>
        <v>41430374</v>
      </c>
      <c r="M15" s="13">
        <f t="shared" si="0"/>
        <v>0</v>
      </c>
      <c r="N15" s="14">
        <f>L15+M15</f>
        <v>41430374</v>
      </c>
      <c r="P15" s="3" t="s">
        <v>12</v>
      </c>
      <c r="Q15" s="2">
        <v>2480</v>
      </c>
      <c r="R15" s="2">
        <v>0</v>
      </c>
      <c r="S15" s="2">
        <v>719</v>
      </c>
      <c r="T15" s="2">
        <v>0</v>
      </c>
      <c r="U15" s="2">
        <v>213</v>
      </c>
      <c r="V15" s="2">
        <v>0</v>
      </c>
      <c r="W15" s="2">
        <v>7586</v>
      </c>
      <c r="X15" s="2">
        <v>0</v>
      </c>
      <c r="Y15" s="2">
        <v>1179</v>
      </c>
      <c r="Z15" s="2">
        <v>0</v>
      </c>
      <c r="AA15" s="1">
        <f t="shared" ref="AA15:AB18" si="1">Q15+S15+U15+W15+Y15</f>
        <v>12177</v>
      </c>
      <c r="AB15" s="13">
        <f t="shared" si="1"/>
        <v>0</v>
      </c>
      <c r="AC15" s="14">
        <f>AA15+AB15</f>
        <v>12177</v>
      </c>
      <c r="AE15" s="3" t="s">
        <v>12</v>
      </c>
      <c r="AF15" s="2">
        <f t="shared" ref="AF15:AR18" si="2">IFERROR(B15/Q15, "N.A.")</f>
        <v>4281.7274193548383</v>
      </c>
      <c r="AG15" s="2" t="str">
        <f t="shared" si="2"/>
        <v>N.A.</v>
      </c>
      <c r="AH15" s="2">
        <f t="shared" si="2"/>
        <v>6816.6063977746871</v>
      </c>
      <c r="AI15" s="2" t="str">
        <f t="shared" si="2"/>
        <v>N.A.</v>
      </c>
      <c r="AJ15" s="2">
        <f t="shared" si="2"/>
        <v>8600</v>
      </c>
      <c r="AK15" s="2" t="str">
        <f t="shared" si="2"/>
        <v>N.A.</v>
      </c>
      <c r="AL15" s="2">
        <f t="shared" si="2"/>
        <v>3174.1036119166888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3402.3465549807015</v>
      </c>
      <c r="AQ15" s="16" t="str">
        <f t="shared" si="2"/>
        <v>N.A.</v>
      </c>
      <c r="AR15" s="14">
        <f t="shared" si="2"/>
        <v>3402.3465549807015</v>
      </c>
    </row>
    <row r="16" spans="1:44" ht="15" customHeight="1" thickBot="1" x14ac:dyDescent="0.3">
      <c r="A16" s="3" t="s">
        <v>13</v>
      </c>
      <c r="B16" s="2">
        <v>10860720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10860720</v>
      </c>
      <c r="M16" s="13">
        <f t="shared" si="0"/>
        <v>0</v>
      </c>
      <c r="N16" s="14">
        <f>L16+M16</f>
        <v>10860720</v>
      </c>
      <c r="P16" s="3" t="s">
        <v>13</v>
      </c>
      <c r="Q16" s="2">
        <v>1613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1613</v>
      </c>
      <c r="AB16" s="13">
        <f t="shared" si="1"/>
        <v>0</v>
      </c>
      <c r="AC16" s="14">
        <f>AA16+AB16</f>
        <v>1613</v>
      </c>
      <c r="AE16" s="3" t="s">
        <v>13</v>
      </c>
      <c r="AF16" s="2">
        <f t="shared" si="2"/>
        <v>6733.2424054556723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6733.2424054556723</v>
      </c>
      <c r="AQ16" s="16" t="str">
        <f t="shared" si="2"/>
        <v>N.A.</v>
      </c>
      <c r="AR16" s="14">
        <f t="shared" si="2"/>
        <v>6733.2424054556723</v>
      </c>
    </row>
    <row r="17" spans="1:44" ht="15" customHeight="1" thickBot="1" x14ac:dyDescent="0.3">
      <c r="A17" s="3" t="s">
        <v>14</v>
      </c>
      <c r="B17" s="2">
        <v>77075109.999999985</v>
      </c>
      <c r="C17" s="2">
        <v>117909744.00000001</v>
      </c>
      <c r="D17" s="2">
        <v>3829750.0000000005</v>
      </c>
      <c r="E17" s="2"/>
      <c r="F17" s="2"/>
      <c r="G17" s="2">
        <v>378400</v>
      </c>
      <c r="H17" s="2"/>
      <c r="I17" s="2">
        <v>14311916</v>
      </c>
      <c r="J17" s="2">
        <v>0</v>
      </c>
      <c r="K17" s="2"/>
      <c r="L17" s="1">
        <f t="shared" si="0"/>
        <v>80904859.999999985</v>
      </c>
      <c r="M17" s="13">
        <f t="shared" si="0"/>
        <v>132600060.00000001</v>
      </c>
      <c r="N17" s="14">
        <f>L17+M17</f>
        <v>213504920</v>
      </c>
      <c r="P17" s="3" t="s">
        <v>14</v>
      </c>
      <c r="Q17" s="2">
        <v>12684</v>
      </c>
      <c r="R17" s="2">
        <v>16028</v>
      </c>
      <c r="S17" s="2">
        <v>518</v>
      </c>
      <c r="T17" s="2">
        <v>0</v>
      </c>
      <c r="U17" s="2">
        <v>0</v>
      </c>
      <c r="V17" s="2">
        <v>1226</v>
      </c>
      <c r="W17" s="2">
        <v>0</v>
      </c>
      <c r="X17" s="2">
        <v>1926</v>
      </c>
      <c r="Y17" s="2">
        <v>840</v>
      </c>
      <c r="Z17" s="2">
        <v>0</v>
      </c>
      <c r="AA17" s="1">
        <f t="shared" si="1"/>
        <v>14042</v>
      </c>
      <c r="AB17" s="13">
        <f t="shared" si="1"/>
        <v>19180</v>
      </c>
      <c r="AC17" s="14">
        <f>AA17+AB17</f>
        <v>33222</v>
      </c>
      <c r="AE17" s="3" t="s">
        <v>14</v>
      </c>
      <c r="AF17" s="2">
        <f t="shared" si="2"/>
        <v>6076.5618101545242</v>
      </c>
      <c r="AG17" s="2">
        <f t="shared" si="2"/>
        <v>7356.4851509857763</v>
      </c>
      <c r="AH17" s="2">
        <f t="shared" si="2"/>
        <v>7393.3397683397689</v>
      </c>
      <c r="AI17" s="2" t="str">
        <f t="shared" si="2"/>
        <v>N.A.</v>
      </c>
      <c r="AJ17" s="2" t="str">
        <f t="shared" si="2"/>
        <v>N.A.</v>
      </c>
      <c r="AK17" s="2">
        <f t="shared" si="2"/>
        <v>308.64600326264275</v>
      </c>
      <c r="AL17" s="2" t="str">
        <f t="shared" si="2"/>
        <v>N.A.</v>
      </c>
      <c r="AM17" s="2">
        <f t="shared" si="2"/>
        <v>7430.9013499480789</v>
      </c>
      <c r="AN17" s="2">
        <f t="shared" si="2"/>
        <v>0</v>
      </c>
      <c r="AO17" s="2" t="str">
        <f t="shared" si="2"/>
        <v>N.A.</v>
      </c>
      <c r="AP17" s="15">
        <f t="shared" si="2"/>
        <v>5761.6336704173182</v>
      </c>
      <c r="AQ17" s="16">
        <f t="shared" si="2"/>
        <v>6913.454640250261</v>
      </c>
      <c r="AR17" s="14">
        <f t="shared" si="2"/>
        <v>6426.6124857022451</v>
      </c>
    </row>
    <row r="18" spans="1:44" ht="15" customHeight="1" thickBot="1" x14ac:dyDescent="0.3">
      <c r="A18" s="3" t="s">
        <v>15</v>
      </c>
      <c r="B18" s="2">
        <v>2273840</v>
      </c>
      <c r="C18" s="2"/>
      <c r="D18" s="2"/>
      <c r="E18" s="2"/>
      <c r="F18" s="2"/>
      <c r="G18" s="2">
        <v>138460</v>
      </c>
      <c r="H18" s="2">
        <v>6492915.0000000009</v>
      </c>
      <c r="I18" s="2"/>
      <c r="J18" s="2">
        <v>0</v>
      </c>
      <c r="K18" s="2"/>
      <c r="L18" s="1">
        <f t="shared" si="0"/>
        <v>8766755</v>
      </c>
      <c r="M18" s="13">
        <f t="shared" si="0"/>
        <v>138460</v>
      </c>
      <c r="N18" s="14">
        <f>L18+M18</f>
        <v>8905215</v>
      </c>
      <c r="P18" s="3" t="s">
        <v>15</v>
      </c>
      <c r="Q18" s="2">
        <v>535</v>
      </c>
      <c r="R18" s="2">
        <v>0</v>
      </c>
      <c r="S18" s="2">
        <v>0</v>
      </c>
      <c r="T18" s="2">
        <v>0</v>
      </c>
      <c r="U18" s="2">
        <v>0</v>
      </c>
      <c r="V18" s="2">
        <v>337</v>
      </c>
      <c r="W18" s="2">
        <v>9981</v>
      </c>
      <c r="X18" s="2">
        <v>0</v>
      </c>
      <c r="Y18" s="2">
        <v>3747</v>
      </c>
      <c r="Z18" s="2">
        <v>0</v>
      </c>
      <c r="AA18" s="1">
        <f t="shared" si="1"/>
        <v>14263</v>
      </c>
      <c r="AB18" s="13">
        <f t="shared" si="1"/>
        <v>337</v>
      </c>
      <c r="AC18" s="22">
        <f>AA18+AB18</f>
        <v>14600</v>
      </c>
      <c r="AE18" s="3" t="s">
        <v>15</v>
      </c>
      <c r="AF18" s="2">
        <f t="shared" si="2"/>
        <v>4250.1682242990655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410.86053412462905</v>
      </c>
      <c r="AL18" s="2">
        <f t="shared" si="2"/>
        <v>650.52750225428326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614.65014372852841</v>
      </c>
      <c r="AQ18" s="16">
        <f t="shared" si="2"/>
        <v>410.86053412462905</v>
      </c>
      <c r="AR18" s="14">
        <f t="shared" si="2"/>
        <v>609.94623287671232</v>
      </c>
    </row>
    <row r="19" spans="1:44" ht="15" customHeight="1" thickBot="1" x14ac:dyDescent="0.3">
      <c r="A19" s="4" t="s">
        <v>16</v>
      </c>
      <c r="B19" s="2">
        <f t="shared" ref="B19:K19" si="3">SUM(B15:B18)</f>
        <v>100828353.99999999</v>
      </c>
      <c r="C19" s="2">
        <f t="shared" si="3"/>
        <v>117909744.00000001</v>
      </c>
      <c r="D19" s="2">
        <f t="shared" si="3"/>
        <v>8730890</v>
      </c>
      <c r="E19" s="2">
        <f t="shared" si="3"/>
        <v>0</v>
      </c>
      <c r="F19" s="2">
        <f t="shared" si="3"/>
        <v>1831800</v>
      </c>
      <c r="G19" s="2">
        <f t="shared" si="3"/>
        <v>516860</v>
      </c>
      <c r="H19" s="2">
        <f t="shared" si="3"/>
        <v>30571665</v>
      </c>
      <c r="I19" s="2">
        <f t="shared" si="3"/>
        <v>14311916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141962709</v>
      </c>
      <c r="M19" s="13">
        <f t="shared" ref="M19" si="5">C19+E19+G19+I19+K19</f>
        <v>132738520.00000001</v>
      </c>
      <c r="N19" s="22">
        <f>L19+M19</f>
        <v>274701229</v>
      </c>
      <c r="P19" s="4" t="s">
        <v>16</v>
      </c>
      <c r="Q19" s="2">
        <f t="shared" ref="Q19:Z19" si="6">SUM(Q15:Q18)</f>
        <v>17312</v>
      </c>
      <c r="R19" s="2">
        <f t="shared" si="6"/>
        <v>16028</v>
      </c>
      <c r="S19" s="2">
        <f t="shared" si="6"/>
        <v>1237</v>
      </c>
      <c r="T19" s="2">
        <f t="shared" si="6"/>
        <v>0</v>
      </c>
      <c r="U19" s="2">
        <f t="shared" si="6"/>
        <v>213</v>
      </c>
      <c r="V19" s="2">
        <f t="shared" si="6"/>
        <v>1563</v>
      </c>
      <c r="W19" s="2">
        <f t="shared" si="6"/>
        <v>17567</v>
      </c>
      <c r="X19" s="2">
        <f t="shared" si="6"/>
        <v>1926</v>
      </c>
      <c r="Y19" s="2">
        <f t="shared" si="6"/>
        <v>5766</v>
      </c>
      <c r="Z19" s="2">
        <f t="shared" si="6"/>
        <v>0</v>
      </c>
      <c r="AA19" s="1">
        <f t="shared" ref="AA19" si="7">Q19+S19+U19+W19+Y19</f>
        <v>42095</v>
      </c>
      <c r="AB19" s="13">
        <f t="shared" ref="AB19" si="8">R19+T19+V19+X19+Z19</f>
        <v>19517</v>
      </c>
      <c r="AC19" s="14">
        <f>AA19+AB19</f>
        <v>61612</v>
      </c>
      <c r="AE19" s="4" t="s">
        <v>16</v>
      </c>
      <c r="AF19" s="2">
        <f t="shared" ref="AF19:AO19" si="9">IFERROR(B19/Q19, "N.A.")</f>
        <v>5824.1886552680216</v>
      </c>
      <c r="AG19" s="2">
        <f t="shared" si="9"/>
        <v>7356.4851509857763</v>
      </c>
      <c r="AH19" s="2">
        <f t="shared" si="9"/>
        <v>7058.1164106709784</v>
      </c>
      <c r="AI19" s="2" t="str">
        <f t="shared" si="9"/>
        <v>N.A.</v>
      </c>
      <c r="AJ19" s="2">
        <f t="shared" si="9"/>
        <v>8600</v>
      </c>
      <c r="AK19" s="2">
        <f t="shared" si="9"/>
        <v>330.68458093410106</v>
      </c>
      <c r="AL19" s="2">
        <f t="shared" si="9"/>
        <v>1740.2894631980419</v>
      </c>
      <c r="AM19" s="2">
        <f t="shared" si="9"/>
        <v>7430.9013499480789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3372.4363701152156</v>
      </c>
      <c r="AQ19" s="16">
        <f t="shared" ref="AQ19" si="11">IFERROR(M19/AB19, "N.A.")</f>
        <v>6801.1743608136503</v>
      </c>
      <c r="AR19" s="14">
        <f t="shared" ref="AR19" si="12">IFERROR(N19/AC19, "N.A.")</f>
        <v>4458.5669837044734</v>
      </c>
    </row>
    <row r="20" spans="1:44" ht="15" customHeight="1" thickBot="1" x14ac:dyDescent="0.3">
      <c r="A20" s="5" t="s">
        <v>0</v>
      </c>
      <c r="B20" s="48">
        <f>B19+C19</f>
        <v>218738098</v>
      </c>
      <c r="C20" s="49"/>
      <c r="D20" s="48">
        <f>D19+E19</f>
        <v>8730890</v>
      </c>
      <c r="E20" s="49"/>
      <c r="F20" s="48">
        <f>F19+G19</f>
        <v>2348660</v>
      </c>
      <c r="G20" s="49"/>
      <c r="H20" s="48">
        <f>H19+I19</f>
        <v>44883581</v>
      </c>
      <c r="I20" s="49"/>
      <c r="J20" s="48">
        <f>J19+K19</f>
        <v>0</v>
      </c>
      <c r="K20" s="49"/>
      <c r="L20" s="48">
        <f>L19+M19</f>
        <v>274701229</v>
      </c>
      <c r="M20" s="50"/>
      <c r="N20" s="23">
        <f>B20+D20+F20+H20+J20</f>
        <v>274701229</v>
      </c>
      <c r="P20" s="5" t="s">
        <v>0</v>
      </c>
      <c r="Q20" s="48">
        <f>Q19+R19</f>
        <v>33340</v>
      </c>
      <c r="R20" s="49"/>
      <c r="S20" s="48">
        <f>S19+T19</f>
        <v>1237</v>
      </c>
      <c r="T20" s="49"/>
      <c r="U20" s="48">
        <f>U19+V19</f>
        <v>1776</v>
      </c>
      <c r="V20" s="49"/>
      <c r="W20" s="48">
        <f>W19+X19</f>
        <v>19493</v>
      </c>
      <c r="X20" s="49"/>
      <c r="Y20" s="48">
        <f>Y19+Z19</f>
        <v>5766</v>
      </c>
      <c r="Z20" s="49"/>
      <c r="AA20" s="48">
        <f>AA19+AB19</f>
        <v>61612</v>
      </c>
      <c r="AB20" s="49"/>
      <c r="AC20" s="24">
        <f>Q20+S20+U20+W20+Y20</f>
        <v>61612</v>
      </c>
      <c r="AE20" s="5" t="s">
        <v>0</v>
      </c>
      <c r="AF20" s="28">
        <f>IFERROR(B20/Q20,"N.A.")</f>
        <v>6560.8307738452313</v>
      </c>
      <c r="AG20" s="29"/>
      <c r="AH20" s="28">
        <f>IFERROR(D20/S20,"N.A.")</f>
        <v>7058.1164106709784</v>
      </c>
      <c r="AI20" s="29"/>
      <c r="AJ20" s="28">
        <f>IFERROR(F20/U20,"N.A.")</f>
        <v>1322.4436936936936</v>
      </c>
      <c r="AK20" s="29"/>
      <c r="AL20" s="28">
        <f>IFERROR(H20/W20,"N.A.")</f>
        <v>2302.5486584927921</v>
      </c>
      <c r="AM20" s="29"/>
      <c r="AN20" s="28">
        <f>IFERROR(J20/Y20,"N.A.")</f>
        <v>0</v>
      </c>
      <c r="AO20" s="29"/>
      <c r="AP20" s="28">
        <f>IFERROR(L20/AA20,"N.A.")</f>
        <v>4458.5669837044734</v>
      </c>
      <c r="AQ20" s="29"/>
      <c r="AR20" s="17">
        <f>IFERROR(N20/AC20, "N.A.")</f>
        <v>4458.5669837044734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7165520</v>
      </c>
      <c r="C27" s="2"/>
      <c r="D27" s="2">
        <v>4901140</v>
      </c>
      <c r="E27" s="2"/>
      <c r="F27" s="2">
        <v>1831800</v>
      </c>
      <c r="G27" s="2"/>
      <c r="H27" s="2">
        <v>13146640</v>
      </c>
      <c r="I27" s="2"/>
      <c r="J27" s="2">
        <v>0</v>
      </c>
      <c r="K27" s="2"/>
      <c r="L27" s="1">
        <f t="shared" ref="L27:M30" si="13">B27+D27+F27+H27+J27</f>
        <v>27045100</v>
      </c>
      <c r="M27" s="13">
        <f t="shared" si="13"/>
        <v>0</v>
      </c>
      <c r="N27" s="14">
        <f>L27+M27</f>
        <v>27045100</v>
      </c>
      <c r="P27" s="3" t="s">
        <v>12</v>
      </c>
      <c r="Q27" s="2">
        <v>1585</v>
      </c>
      <c r="R27" s="2">
        <v>0</v>
      </c>
      <c r="S27" s="2">
        <v>719</v>
      </c>
      <c r="T27" s="2">
        <v>0</v>
      </c>
      <c r="U27" s="2">
        <v>213</v>
      </c>
      <c r="V27" s="2">
        <v>0</v>
      </c>
      <c r="W27" s="2">
        <v>2169</v>
      </c>
      <c r="X27" s="2">
        <v>0</v>
      </c>
      <c r="Y27" s="2">
        <v>183</v>
      </c>
      <c r="Z27" s="2">
        <v>0</v>
      </c>
      <c r="AA27" s="1">
        <f t="shared" ref="AA27:AB30" si="14">Q27+S27+U27+W27+Y27</f>
        <v>4869</v>
      </c>
      <c r="AB27" s="13">
        <f t="shared" si="14"/>
        <v>0</v>
      </c>
      <c r="AC27" s="14">
        <f>AA27+AB27</f>
        <v>4869</v>
      </c>
      <c r="AE27" s="3" t="s">
        <v>12</v>
      </c>
      <c r="AF27" s="2">
        <f t="shared" ref="AF27:AR30" si="15">IFERROR(B27/Q27, "N.A.")</f>
        <v>4520.8328075709778</v>
      </c>
      <c r="AG27" s="2" t="str">
        <f t="shared" si="15"/>
        <v>N.A.</v>
      </c>
      <c r="AH27" s="2">
        <f t="shared" si="15"/>
        <v>6816.6063977746871</v>
      </c>
      <c r="AI27" s="2" t="str">
        <f t="shared" si="15"/>
        <v>N.A.</v>
      </c>
      <c r="AJ27" s="2">
        <f t="shared" si="15"/>
        <v>8600</v>
      </c>
      <c r="AK27" s="2" t="str">
        <f t="shared" si="15"/>
        <v>N.A.</v>
      </c>
      <c r="AL27" s="2">
        <f t="shared" si="15"/>
        <v>6061.1526048870446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5554.5491887451226</v>
      </c>
      <c r="AQ27" s="16" t="str">
        <f t="shared" si="15"/>
        <v>N.A.</v>
      </c>
      <c r="AR27" s="14">
        <f t="shared" si="15"/>
        <v>5554.5491887451226</v>
      </c>
    </row>
    <row r="28" spans="1:44" ht="15" customHeight="1" thickBot="1" x14ac:dyDescent="0.3">
      <c r="A28" s="3" t="s">
        <v>13</v>
      </c>
      <c r="B28" s="2">
        <v>5128610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5128610</v>
      </c>
      <c r="M28" s="13">
        <f t="shared" si="13"/>
        <v>0</v>
      </c>
      <c r="N28" s="14">
        <f>L28+M28</f>
        <v>5128610</v>
      </c>
      <c r="P28" s="3" t="s">
        <v>13</v>
      </c>
      <c r="Q28" s="2">
        <v>719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719</v>
      </c>
      <c r="AB28" s="13">
        <f t="shared" si="14"/>
        <v>0</v>
      </c>
      <c r="AC28" s="14">
        <f>AA28+AB28</f>
        <v>719</v>
      </c>
      <c r="AE28" s="3" t="s">
        <v>13</v>
      </c>
      <c r="AF28" s="2">
        <f t="shared" si="15"/>
        <v>7132.9763560500696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7132.9763560500696</v>
      </c>
      <c r="AQ28" s="16" t="str">
        <f t="shared" si="15"/>
        <v>N.A.</v>
      </c>
      <c r="AR28" s="14">
        <f t="shared" si="15"/>
        <v>7132.9763560500696</v>
      </c>
    </row>
    <row r="29" spans="1:44" ht="15" customHeight="1" thickBot="1" x14ac:dyDescent="0.3">
      <c r="A29" s="3" t="s">
        <v>14</v>
      </c>
      <c r="B29" s="2">
        <v>47904820</v>
      </c>
      <c r="C29" s="2">
        <v>76141600.000000015</v>
      </c>
      <c r="D29" s="2">
        <v>3829750.0000000005</v>
      </c>
      <c r="E29" s="2"/>
      <c r="F29" s="2"/>
      <c r="G29" s="2">
        <v>378400</v>
      </c>
      <c r="H29" s="2"/>
      <c r="I29" s="2">
        <v>13137500</v>
      </c>
      <c r="J29" s="2">
        <v>0</v>
      </c>
      <c r="K29" s="2"/>
      <c r="L29" s="1">
        <f t="shared" si="13"/>
        <v>51734570</v>
      </c>
      <c r="M29" s="13">
        <f t="shared" si="13"/>
        <v>89657500.000000015</v>
      </c>
      <c r="N29" s="14">
        <f>L29+M29</f>
        <v>141392070</v>
      </c>
      <c r="P29" s="3" t="s">
        <v>14</v>
      </c>
      <c r="Q29" s="2">
        <v>6967</v>
      </c>
      <c r="R29" s="2">
        <v>10000</v>
      </c>
      <c r="S29" s="2">
        <v>518</v>
      </c>
      <c r="T29" s="2">
        <v>0</v>
      </c>
      <c r="U29" s="2">
        <v>0</v>
      </c>
      <c r="V29" s="2">
        <v>1226</v>
      </c>
      <c r="W29" s="2">
        <v>0</v>
      </c>
      <c r="X29" s="2">
        <v>1374</v>
      </c>
      <c r="Y29" s="2">
        <v>354</v>
      </c>
      <c r="Z29" s="2">
        <v>0</v>
      </c>
      <c r="AA29" s="1">
        <f t="shared" si="14"/>
        <v>7839</v>
      </c>
      <c r="AB29" s="13">
        <f t="shared" si="14"/>
        <v>12600</v>
      </c>
      <c r="AC29" s="14">
        <f>AA29+AB29</f>
        <v>20439</v>
      </c>
      <c r="AE29" s="3" t="s">
        <v>14</v>
      </c>
      <c r="AF29" s="2">
        <f t="shared" si="15"/>
        <v>6875.9609588057983</v>
      </c>
      <c r="AG29" s="2">
        <f t="shared" si="15"/>
        <v>7614.1600000000017</v>
      </c>
      <c r="AH29" s="2">
        <f t="shared" si="15"/>
        <v>7393.3397683397689</v>
      </c>
      <c r="AI29" s="2" t="str">
        <f t="shared" si="15"/>
        <v>N.A.</v>
      </c>
      <c r="AJ29" s="2" t="str">
        <f t="shared" si="15"/>
        <v>N.A.</v>
      </c>
      <c r="AK29" s="2">
        <f t="shared" si="15"/>
        <v>308.64600326264275</v>
      </c>
      <c r="AL29" s="2" t="str">
        <f t="shared" si="15"/>
        <v>N.A.</v>
      </c>
      <c r="AM29" s="2">
        <f t="shared" si="15"/>
        <v>9561.4992721979615</v>
      </c>
      <c r="AN29" s="2">
        <f t="shared" si="15"/>
        <v>0</v>
      </c>
      <c r="AO29" s="2" t="str">
        <f t="shared" si="15"/>
        <v>N.A.</v>
      </c>
      <c r="AP29" s="15">
        <f t="shared" si="15"/>
        <v>6599.638984564358</v>
      </c>
      <c r="AQ29" s="16">
        <f t="shared" si="15"/>
        <v>7115.6746031746043</v>
      </c>
      <c r="AR29" s="14">
        <f t="shared" si="15"/>
        <v>6917.7586966094232</v>
      </c>
    </row>
    <row r="30" spans="1:44" ht="15" customHeight="1" thickBot="1" x14ac:dyDescent="0.3">
      <c r="A30" s="3" t="s">
        <v>15</v>
      </c>
      <c r="B30" s="2">
        <v>2273840</v>
      </c>
      <c r="C30" s="2"/>
      <c r="D30" s="2"/>
      <c r="E30" s="2"/>
      <c r="F30" s="2"/>
      <c r="G30" s="2">
        <v>138460</v>
      </c>
      <c r="H30" s="2">
        <v>5214915.0000000019</v>
      </c>
      <c r="I30" s="2"/>
      <c r="J30" s="2">
        <v>0</v>
      </c>
      <c r="K30" s="2"/>
      <c r="L30" s="1">
        <f t="shared" si="13"/>
        <v>7488755.0000000019</v>
      </c>
      <c r="M30" s="13">
        <f t="shared" si="13"/>
        <v>138460</v>
      </c>
      <c r="N30" s="14">
        <f>L30+M30</f>
        <v>7627215.0000000019</v>
      </c>
      <c r="P30" s="3" t="s">
        <v>15</v>
      </c>
      <c r="Q30" s="2">
        <v>535</v>
      </c>
      <c r="R30" s="2">
        <v>0</v>
      </c>
      <c r="S30" s="2">
        <v>0</v>
      </c>
      <c r="T30" s="2">
        <v>0</v>
      </c>
      <c r="U30" s="2">
        <v>0</v>
      </c>
      <c r="V30" s="2">
        <v>161</v>
      </c>
      <c r="W30" s="2">
        <v>9607</v>
      </c>
      <c r="X30" s="2">
        <v>0</v>
      </c>
      <c r="Y30" s="2">
        <v>3249</v>
      </c>
      <c r="Z30" s="2">
        <v>0</v>
      </c>
      <c r="AA30" s="1">
        <f t="shared" si="14"/>
        <v>13391</v>
      </c>
      <c r="AB30" s="13">
        <f t="shared" si="14"/>
        <v>161</v>
      </c>
      <c r="AC30" s="22">
        <f>AA30+AB30</f>
        <v>13552</v>
      </c>
      <c r="AE30" s="3" t="s">
        <v>15</v>
      </c>
      <c r="AF30" s="2">
        <f t="shared" si="15"/>
        <v>4250.1682242990655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860</v>
      </c>
      <c r="AL30" s="2">
        <f t="shared" si="15"/>
        <v>542.82450296658703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559.23792099171101</v>
      </c>
      <c r="AQ30" s="16">
        <f t="shared" si="15"/>
        <v>860</v>
      </c>
      <c r="AR30" s="14">
        <f t="shared" si="15"/>
        <v>562.81102420306979</v>
      </c>
    </row>
    <row r="31" spans="1:44" ht="15" customHeight="1" thickBot="1" x14ac:dyDescent="0.3">
      <c r="A31" s="4" t="s">
        <v>16</v>
      </c>
      <c r="B31" s="2">
        <f t="shared" ref="B31:K31" si="16">SUM(B27:B30)</f>
        <v>62472790</v>
      </c>
      <c r="C31" s="2">
        <f t="shared" si="16"/>
        <v>76141600.000000015</v>
      </c>
      <c r="D31" s="2">
        <f t="shared" si="16"/>
        <v>8730890</v>
      </c>
      <c r="E31" s="2">
        <f t="shared" si="16"/>
        <v>0</v>
      </c>
      <c r="F31" s="2">
        <f t="shared" si="16"/>
        <v>1831800</v>
      </c>
      <c r="G31" s="2">
        <f t="shared" si="16"/>
        <v>516860</v>
      </c>
      <c r="H31" s="2">
        <f t="shared" si="16"/>
        <v>18361555</v>
      </c>
      <c r="I31" s="2">
        <f t="shared" si="16"/>
        <v>13137500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91397035</v>
      </c>
      <c r="M31" s="13">
        <f t="shared" ref="M31" si="18">C31+E31+G31+I31+K31</f>
        <v>89795960.000000015</v>
      </c>
      <c r="N31" s="22">
        <f>L31+M31</f>
        <v>181192995</v>
      </c>
      <c r="P31" s="4" t="s">
        <v>16</v>
      </c>
      <c r="Q31" s="2">
        <f t="shared" ref="Q31:Z31" si="19">SUM(Q27:Q30)</f>
        <v>9806</v>
      </c>
      <c r="R31" s="2">
        <f t="shared" si="19"/>
        <v>10000</v>
      </c>
      <c r="S31" s="2">
        <f t="shared" si="19"/>
        <v>1237</v>
      </c>
      <c r="T31" s="2">
        <f t="shared" si="19"/>
        <v>0</v>
      </c>
      <c r="U31" s="2">
        <f t="shared" si="19"/>
        <v>213</v>
      </c>
      <c r="V31" s="2">
        <f t="shared" si="19"/>
        <v>1387</v>
      </c>
      <c r="W31" s="2">
        <f t="shared" si="19"/>
        <v>11776</v>
      </c>
      <c r="X31" s="2">
        <f t="shared" si="19"/>
        <v>1374</v>
      </c>
      <c r="Y31" s="2">
        <f t="shared" si="19"/>
        <v>3786</v>
      </c>
      <c r="Z31" s="2">
        <f t="shared" si="19"/>
        <v>0</v>
      </c>
      <c r="AA31" s="1">
        <f t="shared" ref="AA31" si="20">Q31+S31+U31+W31+Y31</f>
        <v>26818</v>
      </c>
      <c r="AB31" s="13">
        <f t="shared" ref="AB31" si="21">R31+T31+V31+X31+Z31</f>
        <v>12761</v>
      </c>
      <c r="AC31" s="14">
        <f>AA31+AB31</f>
        <v>39579</v>
      </c>
      <c r="AE31" s="4" t="s">
        <v>16</v>
      </c>
      <c r="AF31" s="2">
        <f t="shared" ref="AF31:AO31" si="22">IFERROR(B31/Q31, "N.A.")</f>
        <v>6370.8739547215991</v>
      </c>
      <c r="AG31" s="2">
        <f t="shared" si="22"/>
        <v>7614.1600000000017</v>
      </c>
      <c r="AH31" s="2">
        <f t="shared" si="22"/>
        <v>7058.1164106709784</v>
      </c>
      <c r="AI31" s="2" t="str">
        <f t="shared" si="22"/>
        <v>N.A.</v>
      </c>
      <c r="AJ31" s="2">
        <f t="shared" si="22"/>
        <v>8600</v>
      </c>
      <c r="AK31" s="2">
        <f t="shared" si="22"/>
        <v>372.64599855803891</v>
      </c>
      <c r="AL31" s="2">
        <f t="shared" si="22"/>
        <v>1559.2353091032608</v>
      </c>
      <c r="AM31" s="2">
        <f t="shared" si="22"/>
        <v>9561.4992721979615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3408.0481393094192</v>
      </c>
      <c r="AQ31" s="16">
        <f t="shared" ref="AQ31" si="24">IFERROR(M31/AB31, "N.A.")</f>
        <v>7036.7494710445899</v>
      </c>
      <c r="AR31" s="14">
        <f t="shared" ref="AR31" si="25">IFERROR(N31/AC31, "N.A.")</f>
        <v>4578.0084135526413</v>
      </c>
    </row>
    <row r="32" spans="1:44" ht="15" customHeight="1" thickBot="1" x14ac:dyDescent="0.3">
      <c r="A32" s="5" t="s">
        <v>0</v>
      </c>
      <c r="B32" s="48">
        <f>B31+C31</f>
        <v>138614390</v>
      </c>
      <c r="C32" s="49"/>
      <c r="D32" s="48">
        <f>D31+E31</f>
        <v>8730890</v>
      </c>
      <c r="E32" s="49"/>
      <c r="F32" s="48">
        <f>F31+G31</f>
        <v>2348660</v>
      </c>
      <c r="G32" s="49"/>
      <c r="H32" s="48">
        <f>H31+I31</f>
        <v>31499055</v>
      </c>
      <c r="I32" s="49"/>
      <c r="J32" s="48">
        <f>J31+K31</f>
        <v>0</v>
      </c>
      <c r="K32" s="49"/>
      <c r="L32" s="48">
        <f>L31+M31</f>
        <v>181192995</v>
      </c>
      <c r="M32" s="50"/>
      <c r="N32" s="23">
        <f>B32+D32+F32+H32+J32</f>
        <v>181192995</v>
      </c>
      <c r="P32" s="5" t="s">
        <v>0</v>
      </c>
      <c r="Q32" s="48">
        <f>Q31+R31</f>
        <v>19806</v>
      </c>
      <c r="R32" s="49"/>
      <c r="S32" s="48">
        <f>S31+T31</f>
        <v>1237</v>
      </c>
      <c r="T32" s="49"/>
      <c r="U32" s="48">
        <f>U31+V31</f>
        <v>1600</v>
      </c>
      <c r="V32" s="49"/>
      <c r="W32" s="48">
        <f>W31+X31</f>
        <v>13150</v>
      </c>
      <c r="X32" s="49"/>
      <c r="Y32" s="48">
        <f>Y31+Z31</f>
        <v>3786</v>
      </c>
      <c r="Z32" s="49"/>
      <c r="AA32" s="48">
        <f>AA31+AB31</f>
        <v>39579</v>
      </c>
      <c r="AB32" s="49"/>
      <c r="AC32" s="24">
        <f>Q32+S32+U32+W32+Y32</f>
        <v>39579</v>
      </c>
      <c r="AE32" s="5" t="s">
        <v>0</v>
      </c>
      <c r="AF32" s="28">
        <f>IFERROR(B32/Q32,"N.A.")</f>
        <v>6998.605977986469</v>
      </c>
      <c r="AG32" s="29"/>
      <c r="AH32" s="28">
        <f>IFERROR(D32/S32,"N.A.")</f>
        <v>7058.1164106709784</v>
      </c>
      <c r="AI32" s="29"/>
      <c r="AJ32" s="28">
        <f>IFERROR(F32/U32,"N.A.")</f>
        <v>1467.9124999999999</v>
      </c>
      <c r="AK32" s="29"/>
      <c r="AL32" s="28">
        <f>IFERROR(H32/W32,"N.A.")</f>
        <v>2395.3653992395439</v>
      </c>
      <c r="AM32" s="29"/>
      <c r="AN32" s="28">
        <f>IFERROR(J32/Y32,"N.A.")</f>
        <v>0</v>
      </c>
      <c r="AO32" s="29"/>
      <c r="AP32" s="28">
        <f>IFERROR(L32/AA32,"N.A.")</f>
        <v>4578.0084135526413</v>
      </c>
      <c r="AQ32" s="29"/>
      <c r="AR32" s="17">
        <f>IFERROR(N32/AC32, "N.A.")</f>
        <v>4578.0084135526413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3453164</v>
      </c>
      <c r="C39" s="2"/>
      <c r="D39" s="2"/>
      <c r="E39" s="2"/>
      <c r="F39" s="2"/>
      <c r="G39" s="2"/>
      <c r="H39" s="2">
        <v>10932110</v>
      </c>
      <c r="I39" s="2"/>
      <c r="J39" s="2">
        <v>0</v>
      </c>
      <c r="K39" s="2"/>
      <c r="L39" s="1">
        <f t="shared" ref="L39:M42" si="26">B39+D39+F39+H39+J39</f>
        <v>14385274</v>
      </c>
      <c r="M39" s="13">
        <f t="shared" si="26"/>
        <v>0</v>
      </c>
      <c r="N39" s="14">
        <f>L39+M39</f>
        <v>14385274</v>
      </c>
      <c r="P39" s="3" t="s">
        <v>12</v>
      </c>
      <c r="Q39" s="2">
        <v>895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5417</v>
      </c>
      <c r="X39" s="2">
        <v>0</v>
      </c>
      <c r="Y39" s="2">
        <v>996</v>
      </c>
      <c r="Z39" s="2">
        <v>0</v>
      </c>
      <c r="AA39" s="1">
        <f t="shared" ref="AA39:AB42" si="27">Q39+S39+U39+W39+Y39</f>
        <v>7308</v>
      </c>
      <c r="AB39" s="13">
        <f t="shared" si="27"/>
        <v>0</v>
      </c>
      <c r="AC39" s="14">
        <f>AA39+AB39</f>
        <v>7308</v>
      </c>
      <c r="AE39" s="3" t="s">
        <v>12</v>
      </c>
      <c r="AF39" s="2">
        <f t="shared" ref="AF39:AR42" si="28">IFERROR(B39/Q39, "N.A.")</f>
        <v>3858.2837988826814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2018.1115008307181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1968.4282977558839</v>
      </c>
      <c r="AQ39" s="16" t="str">
        <f t="shared" si="28"/>
        <v>N.A.</v>
      </c>
      <c r="AR39" s="14">
        <f t="shared" si="28"/>
        <v>1968.4282977558839</v>
      </c>
    </row>
    <row r="40" spans="1:44" ht="15" customHeight="1" thickBot="1" x14ac:dyDescent="0.3">
      <c r="A40" s="3" t="s">
        <v>13</v>
      </c>
      <c r="B40" s="2">
        <v>5732110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5732110</v>
      </c>
      <c r="M40" s="13">
        <f t="shared" si="26"/>
        <v>0</v>
      </c>
      <c r="N40" s="14">
        <f>L40+M40</f>
        <v>5732110</v>
      </c>
      <c r="P40" s="3" t="s">
        <v>13</v>
      </c>
      <c r="Q40" s="2">
        <v>894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894</v>
      </c>
      <c r="AB40" s="13">
        <f t="shared" si="27"/>
        <v>0</v>
      </c>
      <c r="AC40" s="14">
        <f>AA40+AB40</f>
        <v>894</v>
      </c>
      <c r="AE40" s="3" t="s">
        <v>13</v>
      </c>
      <c r="AF40" s="2">
        <f t="shared" si="28"/>
        <v>6411.7561521252801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6411.7561521252801</v>
      </c>
      <c r="AQ40" s="16" t="str">
        <f t="shared" si="28"/>
        <v>N.A.</v>
      </c>
      <c r="AR40" s="14">
        <f t="shared" si="28"/>
        <v>6411.7561521252801</v>
      </c>
    </row>
    <row r="41" spans="1:44" ht="15" customHeight="1" thickBot="1" x14ac:dyDescent="0.3">
      <c r="A41" s="3" t="s">
        <v>14</v>
      </c>
      <c r="B41" s="2">
        <v>29170290.000000007</v>
      </c>
      <c r="C41" s="2">
        <v>41768144.000000007</v>
      </c>
      <c r="D41" s="2"/>
      <c r="E41" s="2"/>
      <c r="F41" s="2"/>
      <c r="G41" s="2"/>
      <c r="H41" s="2"/>
      <c r="I41" s="2">
        <v>1174416</v>
      </c>
      <c r="J41" s="2">
        <v>0</v>
      </c>
      <c r="K41" s="2"/>
      <c r="L41" s="1">
        <f t="shared" si="26"/>
        <v>29170290.000000007</v>
      </c>
      <c r="M41" s="13">
        <f t="shared" si="26"/>
        <v>42942560.000000007</v>
      </c>
      <c r="N41" s="14">
        <f>L41+M41</f>
        <v>72112850.000000015</v>
      </c>
      <c r="P41" s="3" t="s">
        <v>14</v>
      </c>
      <c r="Q41" s="2">
        <v>5717</v>
      </c>
      <c r="R41" s="2">
        <v>6028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552</v>
      </c>
      <c r="Y41" s="2">
        <v>486</v>
      </c>
      <c r="Z41" s="2">
        <v>0</v>
      </c>
      <c r="AA41" s="1">
        <f t="shared" si="27"/>
        <v>6203</v>
      </c>
      <c r="AB41" s="13">
        <f t="shared" si="27"/>
        <v>6580</v>
      </c>
      <c r="AC41" s="14">
        <f>AA41+AB41</f>
        <v>12783</v>
      </c>
      <c r="AE41" s="3" t="s">
        <v>14</v>
      </c>
      <c r="AF41" s="2">
        <f t="shared" si="28"/>
        <v>5102.3771208675889</v>
      </c>
      <c r="AG41" s="2">
        <f t="shared" si="28"/>
        <v>6929.0218978102203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>
        <f t="shared" si="28"/>
        <v>2127.5652173913045</v>
      </c>
      <c r="AN41" s="2">
        <f t="shared" si="28"/>
        <v>0</v>
      </c>
      <c r="AO41" s="2" t="str">
        <f t="shared" si="28"/>
        <v>N.A.</v>
      </c>
      <c r="AP41" s="15">
        <f t="shared" si="28"/>
        <v>4702.6100274060955</v>
      </c>
      <c r="AQ41" s="16">
        <f t="shared" si="28"/>
        <v>6526.2249240121591</v>
      </c>
      <c r="AR41" s="14">
        <f t="shared" si="28"/>
        <v>5641.3087694594396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0</v>
      </c>
      <c r="H42" s="2">
        <v>1278000</v>
      </c>
      <c r="I42" s="2"/>
      <c r="J42" s="2">
        <v>0</v>
      </c>
      <c r="K42" s="2"/>
      <c r="L42" s="1">
        <f t="shared" si="26"/>
        <v>1278000</v>
      </c>
      <c r="M42" s="13">
        <f t="shared" si="26"/>
        <v>0</v>
      </c>
      <c r="N42" s="14">
        <f>L42+M42</f>
        <v>1278000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176</v>
      </c>
      <c r="W42" s="2">
        <v>374</v>
      </c>
      <c r="X42" s="2">
        <v>0</v>
      </c>
      <c r="Y42" s="2">
        <v>498</v>
      </c>
      <c r="Z42" s="2">
        <v>0</v>
      </c>
      <c r="AA42" s="1">
        <f t="shared" si="27"/>
        <v>872</v>
      </c>
      <c r="AB42" s="13">
        <f t="shared" si="27"/>
        <v>176</v>
      </c>
      <c r="AC42" s="14">
        <f>AA42+AB42</f>
        <v>1048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>
        <f t="shared" si="28"/>
        <v>0</v>
      </c>
      <c r="AL42" s="2">
        <f t="shared" si="28"/>
        <v>3417.1122994652405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1465.5963302752293</v>
      </c>
      <c r="AQ42" s="16">
        <f t="shared" si="28"/>
        <v>0</v>
      </c>
      <c r="AR42" s="14">
        <f t="shared" si="28"/>
        <v>1219.4656488549617</v>
      </c>
    </row>
    <row r="43" spans="1:44" ht="15" customHeight="1" thickBot="1" x14ac:dyDescent="0.3">
      <c r="A43" s="4" t="s">
        <v>16</v>
      </c>
      <c r="B43" s="2">
        <f t="shared" ref="B43:K43" si="29">SUM(B39:B42)</f>
        <v>38355564.000000007</v>
      </c>
      <c r="C43" s="2">
        <f t="shared" si="29"/>
        <v>41768144.000000007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12210110</v>
      </c>
      <c r="I43" s="2">
        <f t="shared" si="29"/>
        <v>1174416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50565674.000000007</v>
      </c>
      <c r="M43" s="13">
        <f t="shared" ref="M43" si="31">C43+E43+G43+I43+K43</f>
        <v>42942560.000000007</v>
      </c>
      <c r="N43" s="22">
        <f>L43+M43</f>
        <v>93508234.000000015</v>
      </c>
      <c r="P43" s="4" t="s">
        <v>16</v>
      </c>
      <c r="Q43" s="2">
        <f t="shared" ref="Q43:Z43" si="32">SUM(Q39:Q42)</f>
        <v>7506</v>
      </c>
      <c r="R43" s="2">
        <f t="shared" si="32"/>
        <v>6028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176</v>
      </c>
      <c r="W43" s="2">
        <f t="shared" si="32"/>
        <v>5791</v>
      </c>
      <c r="X43" s="2">
        <f t="shared" si="32"/>
        <v>552</v>
      </c>
      <c r="Y43" s="2">
        <f t="shared" si="32"/>
        <v>1980</v>
      </c>
      <c r="Z43" s="2">
        <f t="shared" si="32"/>
        <v>0</v>
      </c>
      <c r="AA43" s="1">
        <f t="shared" ref="AA43" si="33">Q43+S43+U43+W43+Y43</f>
        <v>15277</v>
      </c>
      <c r="AB43" s="13">
        <f t="shared" ref="AB43" si="34">R43+T43+V43+X43+Z43</f>
        <v>6756</v>
      </c>
      <c r="AC43" s="22">
        <f>AA43+AB43</f>
        <v>22033</v>
      </c>
      <c r="AE43" s="4" t="s">
        <v>16</v>
      </c>
      <c r="AF43" s="2">
        <f t="shared" ref="AF43:AO43" si="35">IFERROR(B43/Q43, "N.A.")</f>
        <v>5109.9872102318159</v>
      </c>
      <c r="AG43" s="2">
        <f t="shared" si="35"/>
        <v>6929.0218978102203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>
        <f t="shared" si="35"/>
        <v>0</v>
      </c>
      <c r="AL43" s="2">
        <f t="shared" si="35"/>
        <v>2108.4631324469005</v>
      </c>
      <c r="AM43" s="2">
        <f t="shared" si="35"/>
        <v>2127.5652173913045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3309.921712378085</v>
      </c>
      <c r="AQ43" s="16">
        <f t="shared" ref="AQ43" si="37">IFERROR(M43/AB43, "N.A.")</f>
        <v>6356.210775606869</v>
      </c>
      <c r="AR43" s="14">
        <f t="shared" ref="AR43" si="38">IFERROR(N43/AC43, "N.A.")</f>
        <v>4244.0082603367682</v>
      </c>
    </row>
    <row r="44" spans="1:44" ht="15" customHeight="1" thickBot="1" x14ac:dyDescent="0.3">
      <c r="A44" s="5" t="s">
        <v>0</v>
      </c>
      <c r="B44" s="48">
        <f>B43+C43</f>
        <v>80123708.000000015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13384526</v>
      </c>
      <c r="I44" s="49"/>
      <c r="J44" s="48">
        <f>J43+K43</f>
        <v>0</v>
      </c>
      <c r="K44" s="49"/>
      <c r="L44" s="48">
        <f>L43+M43</f>
        <v>93508234.000000015</v>
      </c>
      <c r="M44" s="50"/>
      <c r="N44" s="23">
        <f>B44+D44+F44+H44+J44</f>
        <v>93508234.000000015</v>
      </c>
      <c r="P44" s="5" t="s">
        <v>0</v>
      </c>
      <c r="Q44" s="48">
        <f>Q43+R43</f>
        <v>13534</v>
      </c>
      <c r="R44" s="49"/>
      <c r="S44" s="48">
        <f>S43+T43</f>
        <v>0</v>
      </c>
      <c r="T44" s="49"/>
      <c r="U44" s="48">
        <f>U43+V43</f>
        <v>176</v>
      </c>
      <c r="V44" s="49"/>
      <c r="W44" s="48">
        <f>W43+X43</f>
        <v>6343</v>
      </c>
      <c r="X44" s="49"/>
      <c r="Y44" s="48">
        <f>Y43+Z43</f>
        <v>1980</v>
      </c>
      <c r="Z44" s="49"/>
      <c r="AA44" s="48">
        <f>AA43+AB43</f>
        <v>22033</v>
      </c>
      <c r="AB44" s="50"/>
      <c r="AC44" s="23">
        <f>Q44+S44+U44+W44+Y44</f>
        <v>22033</v>
      </c>
      <c r="AE44" s="5" t="s">
        <v>0</v>
      </c>
      <c r="AF44" s="28">
        <f>IFERROR(B44/Q44,"N.A.")</f>
        <v>5920.1794000295567</v>
      </c>
      <c r="AG44" s="29"/>
      <c r="AH44" s="28" t="str">
        <f>IFERROR(D44/S44,"N.A.")</f>
        <v>N.A.</v>
      </c>
      <c r="AI44" s="29"/>
      <c r="AJ44" s="28">
        <f>IFERROR(F44/U44,"N.A.")</f>
        <v>0</v>
      </c>
      <c r="AK44" s="29"/>
      <c r="AL44" s="28">
        <f>IFERROR(H44/W44,"N.A.")</f>
        <v>2110.125492669084</v>
      </c>
      <c r="AM44" s="29"/>
      <c r="AN44" s="28">
        <f>IFERROR(J44/Y44,"N.A.")</f>
        <v>0</v>
      </c>
      <c r="AO44" s="29"/>
      <c r="AP44" s="28">
        <f>IFERROR(L44/AA44,"N.A.")</f>
        <v>4244.0082603367682</v>
      </c>
      <c r="AQ44" s="29"/>
      <c r="AR44" s="17">
        <f>IFERROR(N44/AC44, "N.A.")</f>
        <v>4244.0082603367682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37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15420875</v>
      </c>
      <c r="C15" s="2"/>
      <c r="D15" s="2">
        <v>4818150</v>
      </c>
      <c r="E15" s="2"/>
      <c r="F15" s="2">
        <v>0</v>
      </c>
      <c r="G15" s="2"/>
      <c r="H15" s="2">
        <v>8383919.9999999991</v>
      </c>
      <c r="I15" s="2"/>
      <c r="J15" s="2"/>
      <c r="K15" s="2"/>
      <c r="L15" s="1">
        <f t="shared" ref="L15:M18" si="0">B15+D15+F15+H15+J15</f>
        <v>28622945</v>
      </c>
      <c r="M15" s="13">
        <f t="shared" si="0"/>
        <v>0</v>
      </c>
      <c r="N15" s="14">
        <f>L15+M15</f>
        <v>28622945</v>
      </c>
      <c r="P15" s="3" t="s">
        <v>12</v>
      </c>
      <c r="Q15" s="2">
        <v>1106</v>
      </c>
      <c r="R15" s="2">
        <v>0</v>
      </c>
      <c r="S15" s="2">
        <v>867</v>
      </c>
      <c r="T15" s="2">
        <v>0</v>
      </c>
      <c r="U15" s="2">
        <v>219</v>
      </c>
      <c r="V15" s="2">
        <v>0</v>
      </c>
      <c r="W15" s="2">
        <v>708</v>
      </c>
      <c r="X15" s="2">
        <v>0</v>
      </c>
      <c r="Y15" s="2">
        <v>0</v>
      </c>
      <c r="Z15" s="2">
        <v>0</v>
      </c>
      <c r="AA15" s="1">
        <f t="shared" ref="AA15:AB18" si="1">Q15+S15+U15+W15+Y15</f>
        <v>2900</v>
      </c>
      <c r="AB15" s="13">
        <f t="shared" si="1"/>
        <v>0</v>
      </c>
      <c r="AC15" s="14">
        <f>AA15+AB15</f>
        <v>2900</v>
      </c>
      <c r="AE15" s="3" t="s">
        <v>12</v>
      </c>
      <c r="AF15" s="2">
        <f t="shared" ref="AF15:AR18" si="2">IFERROR(B15/Q15, "N.A.")</f>
        <v>13942.924954792043</v>
      </c>
      <c r="AG15" s="2" t="str">
        <f t="shared" si="2"/>
        <v>N.A.</v>
      </c>
      <c r="AH15" s="2">
        <f t="shared" si="2"/>
        <v>5557.2664359861592</v>
      </c>
      <c r="AI15" s="2" t="str">
        <f t="shared" si="2"/>
        <v>N.A.</v>
      </c>
      <c r="AJ15" s="2">
        <f t="shared" si="2"/>
        <v>0</v>
      </c>
      <c r="AK15" s="2" t="str">
        <f t="shared" si="2"/>
        <v>N.A.</v>
      </c>
      <c r="AL15" s="2">
        <f t="shared" si="2"/>
        <v>11841.694915254237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9869.9810344827583</v>
      </c>
      <c r="AQ15" s="16" t="str">
        <f t="shared" si="2"/>
        <v>N.A.</v>
      </c>
      <c r="AR15" s="14">
        <f t="shared" si="2"/>
        <v>9869.9810344827583</v>
      </c>
    </row>
    <row r="16" spans="1:44" ht="15" customHeight="1" thickBot="1" x14ac:dyDescent="0.3">
      <c r="A16" s="3" t="s">
        <v>13</v>
      </c>
      <c r="B16" s="2">
        <v>7930060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7930060</v>
      </c>
      <c r="M16" s="13">
        <f t="shared" si="0"/>
        <v>0</v>
      </c>
      <c r="N16" s="14">
        <f>L16+M16</f>
        <v>7930060</v>
      </c>
      <c r="P16" s="3" t="s">
        <v>13</v>
      </c>
      <c r="Q16" s="2">
        <v>1116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1116</v>
      </c>
      <c r="AB16" s="13">
        <f t="shared" si="1"/>
        <v>0</v>
      </c>
      <c r="AC16" s="14">
        <f>AA16+AB16</f>
        <v>1116</v>
      </c>
      <c r="AE16" s="3" t="s">
        <v>13</v>
      </c>
      <c r="AF16" s="2">
        <f t="shared" si="2"/>
        <v>7105.7885304659494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7105.7885304659494</v>
      </c>
      <c r="AQ16" s="16" t="str">
        <f t="shared" si="2"/>
        <v>N.A.</v>
      </c>
      <c r="AR16" s="14">
        <f t="shared" si="2"/>
        <v>7105.7885304659494</v>
      </c>
    </row>
    <row r="17" spans="1:44" ht="15" customHeight="1" thickBot="1" x14ac:dyDescent="0.3">
      <c r="A17" s="3" t="s">
        <v>14</v>
      </c>
      <c r="B17" s="2">
        <v>2610000</v>
      </c>
      <c r="C17" s="2">
        <v>45022330</v>
      </c>
      <c r="D17" s="2">
        <v>11300400</v>
      </c>
      <c r="E17" s="2"/>
      <c r="F17" s="2"/>
      <c r="G17" s="2"/>
      <c r="H17" s="2"/>
      <c r="I17" s="2">
        <v>7028350</v>
      </c>
      <c r="J17" s="2"/>
      <c r="K17" s="2"/>
      <c r="L17" s="1">
        <f t="shared" si="0"/>
        <v>13910400</v>
      </c>
      <c r="M17" s="13">
        <f t="shared" si="0"/>
        <v>52050680</v>
      </c>
      <c r="N17" s="14">
        <f>L17+M17</f>
        <v>65961080</v>
      </c>
      <c r="P17" s="3" t="s">
        <v>14</v>
      </c>
      <c r="Q17" s="2">
        <v>649</v>
      </c>
      <c r="R17" s="2">
        <v>4224</v>
      </c>
      <c r="S17" s="2">
        <v>897</v>
      </c>
      <c r="T17" s="2">
        <v>0</v>
      </c>
      <c r="U17" s="2">
        <v>0</v>
      </c>
      <c r="V17" s="2">
        <v>0</v>
      </c>
      <c r="W17" s="2">
        <v>0</v>
      </c>
      <c r="X17" s="2">
        <v>467</v>
      </c>
      <c r="Y17" s="2">
        <v>0</v>
      </c>
      <c r="Z17" s="2">
        <v>0</v>
      </c>
      <c r="AA17" s="1">
        <f t="shared" si="1"/>
        <v>1546</v>
      </c>
      <c r="AB17" s="13">
        <f t="shared" si="1"/>
        <v>4691</v>
      </c>
      <c r="AC17" s="14">
        <f>AA17+AB17</f>
        <v>6237</v>
      </c>
      <c r="AE17" s="3" t="s">
        <v>14</v>
      </c>
      <c r="AF17" s="2">
        <f t="shared" si="2"/>
        <v>4021.5716486902929</v>
      </c>
      <c r="AG17" s="2">
        <f t="shared" si="2"/>
        <v>10658.695549242424</v>
      </c>
      <c r="AH17" s="2">
        <f t="shared" si="2"/>
        <v>12597.993311036789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15050</v>
      </c>
      <c r="AN17" s="2" t="str">
        <f t="shared" si="2"/>
        <v>N.A.</v>
      </c>
      <c r="AO17" s="2" t="str">
        <f t="shared" si="2"/>
        <v>N.A.</v>
      </c>
      <c r="AP17" s="15">
        <f t="shared" si="2"/>
        <v>8997.6714100905556</v>
      </c>
      <c r="AQ17" s="16">
        <f t="shared" si="2"/>
        <v>11095.860157748881</v>
      </c>
      <c r="AR17" s="14">
        <f t="shared" si="2"/>
        <v>10575.770402437069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3">
        <f t="shared" si="1"/>
        <v>0</v>
      </c>
      <c r="AC18" s="22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>
        <f t="shared" ref="B19:K19" si="3">SUM(B15:B18)</f>
        <v>25960935</v>
      </c>
      <c r="C19" s="2">
        <f t="shared" si="3"/>
        <v>45022330</v>
      </c>
      <c r="D19" s="2">
        <f t="shared" si="3"/>
        <v>16118550</v>
      </c>
      <c r="E19" s="2">
        <f t="shared" si="3"/>
        <v>0</v>
      </c>
      <c r="F19" s="2">
        <f t="shared" si="3"/>
        <v>0</v>
      </c>
      <c r="G19" s="2">
        <f t="shared" si="3"/>
        <v>0</v>
      </c>
      <c r="H19" s="2">
        <f t="shared" si="3"/>
        <v>8383919.9999999991</v>
      </c>
      <c r="I19" s="2">
        <f t="shared" si="3"/>
        <v>7028350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50463405</v>
      </c>
      <c r="M19" s="13">
        <f t="shared" ref="M19" si="5">C19+E19+G19+I19+K19</f>
        <v>52050680</v>
      </c>
      <c r="N19" s="22">
        <f>L19+M19</f>
        <v>102514085</v>
      </c>
      <c r="P19" s="4" t="s">
        <v>16</v>
      </c>
      <c r="Q19" s="2">
        <f t="shared" ref="Q19:Z19" si="6">SUM(Q15:Q18)</f>
        <v>2871</v>
      </c>
      <c r="R19" s="2">
        <f t="shared" si="6"/>
        <v>4224</v>
      </c>
      <c r="S19" s="2">
        <f t="shared" si="6"/>
        <v>1764</v>
      </c>
      <c r="T19" s="2">
        <f t="shared" si="6"/>
        <v>0</v>
      </c>
      <c r="U19" s="2">
        <f t="shared" si="6"/>
        <v>219</v>
      </c>
      <c r="V19" s="2">
        <f t="shared" si="6"/>
        <v>0</v>
      </c>
      <c r="W19" s="2">
        <f t="shared" si="6"/>
        <v>708</v>
      </c>
      <c r="X19" s="2">
        <f t="shared" si="6"/>
        <v>467</v>
      </c>
      <c r="Y19" s="2">
        <f t="shared" si="6"/>
        <v>0</v>
      </c>
      <c r="Z19" s="2">
        <f t="shared" si="6"/>
        <v>0</v>
      </c>
      <c r="AA19" s="1">
        <f t="shared" ref="AA19" si="7">Q19+S19+U19+W19+Y19</f>
        <v>5562</v>
      </c>
      <c r="AB19" s="13">
        <f t="shared" ref="AB19" si="8">R19+T19+V19+X19+Z19</f>
        <v>4691</v>
      </c>
      <c r="AC19" s="14">
        <f>AA19+AB19</f>
        <v>10253</v>
      </c>
      <c r="AE19" s="4" t="s">
        <v>16</v>
      </c>
      <c r="AF19" s="2">
        <f t="shared" ref="AF19:AO19" si="9">IFERROR(B19/Q19, "N.A.")</f>
        <v>9042.4712643678158</v>
      </c>
      <c r="AG19" s="2">
        <f t="shared" si="9"/>
        <v>10658.695549242424</v>
      </c>
      <c r="AH19" s="2">
        <f t="shared" si="9"/>
        <v>9137.5</v>
      </c>
      <c r="AI19" s="2" t="str">
        <f t="shared" si="9"/>
        <v>N.A.</v>
      </c>
      <c r="AJ19" s="2">
        <f t="shared" si="9"/>
        <v>0</v>
      </c>
      <c r="AK19" s="2" t="str">
        <f t="shared" si="9"/>
        <v>N.A.</v>
      </c>
      <c r="AL19" s="2">
        <f t="shared" si="9"/>
        <v>11841.694915254237</v>
      </c>
      <c r="AM19" s="2">
        <f t="shared" si="9"/>
        <v>15050</v>
      </c>
      <c r="AN19" s="2" t="str">
        <f t="shared" si="9"/>
        <v>N.A.</v>
      </c>
      <c r="AO19" s="2" t="str">
        <f t="shared" si="9"/>
        <v>N.A.</v>
      </c>
      <c r="AP19" s="15">
        <f t="shared" ref="AP19" si="10">IFERROR(L19/AA19, "N.A.")</f>
        <v>9072.8883495145637</v>
      </c>
      <c r="AQ19" s="16">
        <f t="shared" ref="AQ19" si="11">IFERROR(M19/AB19, "N.A.")</f>
        <v>11095.860157748881</v>
      </c>
      <c r="AR19" s="14">
        <f t="shared" ref="AR19" si="12">IFERROR(N19/AC19, "N.A.")</f>
        <v>9998.447771383986</v>
      </c>
    </row>
    <row r="20" spans="1:44" ht="15" customHeight="1" thickBot="1" x14ac:dyDescent="0.3">
      <c r="A20" s="5" t="s">
        <v>0</v>
      </c>
      <c r="B20" s="48">
        <f>B19+C19</f>
        <v>70983265</v>
      </c>
      <c r="C20" s="49"/>
      <c r="D20" s="48">
        <f>D19+E19</f>
        <v>16118550</v>
      </c>
      <c r="E20" s="49"/>
      <c r="F20" s="48">
        <f>F19+G19</f>
        <v>0</v>
      </c>
      <c r="G20" s="49"/>
      <c r="H20" s="48">
        <f>H19+I19</f>
        <v>15412270</v>
      </c>
      <c r="I20" s="49"/>
      <c r="J20" s="48">
        <f>J19+K19</f>
        <v>0</v>
      </c>
      <c r="K20" s="49"/>
      <c r="L20" s="48">
        <f>L19+M19</f>
        <v>102514085</v>
      </c>
      <c r="M20" s="50"/>
      <c r="N20" s="23">
        <f>B20+D20+F20+H20+J20</f>
        <v>102514085</v>
      </c>
      <c r="P20" s="5" t="s">
        <v>0</v>
      </c>
      <c r="Q20" s="48">
        <f>Q19+R19</f>
        <v>7095</v>
      </c>
      <c r="R20" s="49"/>
      <c r="S20" s="48">
        <f>S19+T19</f>
        <v>1764</v>
      </c>
      <c r="T20" s="49"/>
      <c r="U20" s="48">
        <f>U19+V19</f>
        <v>219</v>
      </c>
      <c r="V20" s="49"/>
      <c r="W20" s="48">
        <f>W19+X19</f>
        <v>1175</v>
      </c>
      <c r="X20" s="49"/>
      <c r="Y20" s="48">
        <f>Y19+Z19</f>
        <v>0</v>
      </c>
      <c r="Z20" s="49"/>
      <c r="AA20" s="48">
        <f>AA19+AB19</f>
        <v>10253</v>
      </c>
      <c r="AB20" s="49"/>
      <c r="AC20" s="24">
        <f>Q20+S20+U20+W20+Y20</f>
        <v>10253</v>
      </c>
      <c r="AE20" s="5" t="s">
        <v>0</v>
      </c>
      <c r="AF20" s="28">
        <f>IFERROR(B20/Q20,"N.A.")</f>
        <v>10004.68851303735</v>
      </c>
      <c r="AG20" s="29"/>
      <c r="AH20" s="28">
        <f>IFERROR(D20/S20,"N.A.")</f>
        <v>9137.5</v>
      </c>
      <c r="AI20" s="29"/>
      <c r="AJ20" s="28">
        <f>IFERROR(F20/U20,"N.A.")</f>
        <v>0</v>
      </c>
      <c r="AK20" s="29"/>
      <c r="AL20" s="28">
        <f>IFERROR(H20/W20,"N.A.")</f>
        <v>13116.825531914894</v>
      </c>
      <c r="AM20" s="29"/>
      <c r="AN20" s="28" t="str">
        <f>IFERROR(J20/Y20,"N.A.")</f>
        <v>N.A.</v>
      </c>
      <c r="AO20" s="29"/>
      <c r="AP20" s="28">
        <f>IFERROR(L20/AA20,"N.A.")</f>
        <v>9998.447771383986</v>
      </c>
      <c r="AQ20" s="29"/>
      <c r="AR20" s="17">
        <f>IFERROR(N20/AC20, "N.A.")</f>
        <v>9998.447771383986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13772900</v>
      </c>
      <c r="C27" s="2"/>
      <c r="D27" s="2">
        <v>4818150</v>
      </c>
      <c r="E27" s="2"/>
      <c r="F27" s="2">
        <v>0</v>
      </c>
      <c r="G27" s="2"/>
      <c r="H27" s="2">
        <v>8383919.9999999991</v>
      </c>
      <c r="I27" s="2"/>
      <c r="J27" s="2"/>
      <c r="K27" s="2"/>
      <c r="L27" s="1">
        <f t="shared" ref="L27:M30" si="13">B27+D27+F27+H27+J27</f>
        <v>26974970</v>
      </c>
      <c r="M27" s="13">
        <f t="shared" si="13"/>
        <v>0</v>
      </c>
      <c r="N27" s="14">
        <f>L27+M27</f>
        <v>26974970</v>
      </c>
      <c r="P27" s="3" t="s">
        <v>12</v>
      </c>
      <c r="Q27" s="2">
        <v>887</v>
      </c>
      <c r="R27" s="2">
        <v>0</v>
      </c>
      <c r="S27" s="2">
        <v>867</v>
      </c>
      <c r="T27" s="2">
        <v>0</v>
      </c>
      <c r="U27" s="2">
        <v>219</v>
      </c>
      <c r="V27" s="2">
        <v>0</v>
      </c>
      <c r="W27" s="2">
        <v>708</v>
      </c>
      <c r="X27" s="2">
        <v>0</v>
      </c>
      <c r="Y27" s="2">
        <v>0</v>
      </c>
      <c r="Z27" s="2">
        <v>0</v>
      </c>
      <c r="AA27" s="1">
        <f t="shared" ref="AA27:AB30" si="14">Q27+S27+U27+W27+Y27</f>
        <v>2681</v>
      </c>
      <c r="AB27" s="13">
        <f t="shared" si="14"/>
        <v>0</v>
      </c>
      <c r="AC27" s="14">
        <f>AA27+AB27</f>
        <v>2681</v>
      </c>
      <c r="AE27" s="3" t="s">
        <v>12</v>
      </c>
      <c r="AF27" s="2">
        <f t="shared" ref="AF27:AR30" si="15">IFERROR(B27/Q27, "N.A.")</f>
        <v>15527.508455467869</v>
      </c>
      <c r="AG27" s="2" t="str">
        <f t="shared" si="15"/>
        <v>N.A.</v>
      </c>
      <c r="AH27" s="2">
        <f t="shared" si="15"/>
        <v>5557.2664359861592</v>
      </c>
      <c r="AI27" s="2" t="str">
        <f t="shared" si="15"/>
        <v>N.A.</v>
      </c>
      <c r="AJ27" s="2">
        <f t="shared" si="15"/>
        <v>0</v>
      </c>
      <c r="AK27" s="2" t="str">
        <f t="shared" si="15"/>
        <v>N.A.</v>
      </c>
      <c r="AL27" s="2">
        <f t="shared" si="15"/>
        <v>11841.694915254237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10061.533010070869</v>
      </c>
      <c r="AQ27" s="16" t="str">
        <f t="shared" si="15"/>
        <v>N.A.</v>
      </c>
      <c r="AR27" s="14">
        <f t="shared" si="15"/>
        <v>10061.533010070869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3">
        <f t="shared" si="14"/>
        <v>0</v>
      </c>
      <c r="AC28" s="14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2150000</v>
      </c>
      <c r="C29" s="2">
        <v>32645730</v>
      </c>
      <c r="D29" s="2">
        <v>3268000</v>
      </c>
      <c r="E29" s="2"/>
      <c r="F29" s="2"/>
      <c r="G29" s="2"/>
      <c r="H29" s="2"/>
      <c r="I29" s="2">
        <v>7028350</v>
      </c>
      <c r="J29" s="2"/>
      <c r="K29" s="2"/>
      <c r="L29" s="1">
        <f t="shared" si="13"/>
        <v>5418000</v>
      </c>
      <c r="M29" s="13">
        <f t="shared" si="13"/>
        <v>39674080</v>
      </c>
      <c r="N29" s="14">
        <f>L29+M29</f>
        <v>45092080</v>
      </c>
      <c r="P29" s="3" t="s">
        <v>14</v>
      </c>
      <c r="Q29" s="2">
        <v>200</v>
      </c>
      <c r="R29" s="2">
        <v>2670</v>
      </c>
      <c r="S29" s="2">
        <v>430</v>
      </c>
      <c r="T29" s="2">
        <v>0</v>
      </c>
      <c r="U29" s="2">
        <v>0</v>
      </c>
      <c r="V29" s="2">
        <v>0</v>
      </c>
      <c r="W29" s="2">
        <v>0</v>
      </c>
      <c r="X29" s="2">
        <v>467</v>
      </c>
      <c r="Y29" s="2">
        <v>0</v>
      </c>
      <c r="Z29" s="2">
        <v>0</v>
      </c>
      <c r="AA29" s="1">
        <f t="shared" si="14"/>
        <v>630</v>
      </c>
      <c r="AB29" s="13">
        <f t="shared" si="14"/>
        <v>3137</v>
      </c>
      <c r="AC29" s="14">
        <f>AA29+AB29</f>
        <v>3767</v>
      </c>
      <c r="AE29" s="3" t="s">
        <v>14</v>
      </c>
      <c r="AF29" s="2">
        <f t="shared" si="15"/>
        <v>10750</v>
      </c>
      <c r="AG29" s="2">
        <f t="shared" si="15"/>
        <v>12226.865168539325</v>
      </c>
      <c r="AH29" s="2">
        <f t="shared" si="15"/>
        <v>7600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15050</v>
      </c>
      <c r="AN29" s="2" t="str">
        <f t="shared" si="15"/>
        <v>N.A.</v>
      </c>
      <c r="AO29" s="2" t="str">
        <f t="shared" si="15"/>
        <v>N.A.</v>
      </c>
      <c r="AP29" s="15">
        <f t="shared" si="15"/>
        <v>8600</v>
      </c>
      <c r="AQ29" s="16">
        <f t="shared" si="15"/>
        <v>12647.140580172139</v>
      </c>
      <c r="AR29" s="14">
        <f t="shared" si="15"/>
        <v>11970.289354924344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3"/>
        <v>0</v>
      </c>
      <c r="M30" s="13">
        <f t="shared" si="13"/>
        <v>0</v>
      </c>
      <c r="N30" s="14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0</v>
      </c>
      <c r="AB30" s="13">
        <f t="shared" si="14"/>
        <v>0</v>
      </c>
      <c r="AC30" s="22">
        <f>AA30+AB30</f>
        <v>0</v>
      </c>
      <c r="AE30" s="3" t="s">
        <v>15</v>
      </c>
      <c r="AF30" s="2" t="str">
        <f t="shared" si="15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6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f t="shared" ref="B31:K31" si="16">SUM(B27:B30)</f>
        <v>15922900</v>
      </c>
      <c r="C31" s="2">
        <f t="shared" si="16"/>
        <v>32645730</v>
      </c>
      <c r="D31" s="2">
        <f t="shared" si="16"/>
        <v>8086150</v>
      </c>
      <c r="E31" s="2">
        <f t="shared" si="16"/>
        <v>0</v>
      </c>
      <c r="F31" s="2">
        <f t="shared" si="16"/>
        <v>0</v>
      </c>
      <c r="G31" s="2">
        <f t="shared" si="16"/>
        <v>0</v>
      </c>
      <c r="H31" s="2">
        <f t="shared" si="16"/>
        <v>8383919.9999999991</v>
      </c>
      <c r="I31" s="2">
        <f t="shared" si="16"/>
        <v>7028350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32392970</v>
      </c>
      <c r="M31" s="13">
        <f t="shared" ref="M31" si="18">C31+E31+G31+I31+K31</f>
        <v>39674080</v>
      </c>
      <c r="N31" s="22">
        <f>L31+M31</f>
        <v>72067050</v>
      </c>
      <c r="P31" s="4" t="s">
        <v>16</v>
      </c>
      <c r="Q31" s="2">
        <f t="shared" ref="Q31:Z31" si="19">SUM(Q27:Q30)</f>
        <v>1087</v>
      </c>
      <c r="R31" s="2">
        <f t="shared" si="19"/>
        <v>2670</v>
      </c>
      <c r="S31" s="2">
        <f t="shared" si="19"/>
        <v>1297</v>
      </c>
      <c r="T31" s="2">
        <f t="shared" si="19"/>
        <v>0</v>
      </c>
      <c r="U31" s="2">
        <f t="shared" si="19"/>
        <v>219</v>
      </c>
      <c r="V31" s="2">
        <f t="shared" si="19"/>
        <v>0</v>
      </c>
      <c r="W31" s="2">
        <f t="shared" si="19"/>
        <v>708</v>
      </c>
      <c r="X31" s="2">
        <f t="shared" si="19"/>
        <v>467</v>
      </c>
      <c r="Y31" s="2">
        <f t="shared" si="19"/>
        <v>0</v>
      </c>
      <c r="Z31" s="2">
        <f t="shared" si="19"/>
        <v>0</v>
      </c>
      <c r="AA31" s="1">
        <f t="shared" ref="AA31" si="20">Q31+S31+U31+W31+Y31</f>
        <v>3311</v>
      </c>
      <c r="AB31" s="13">
        <f t="shared" ref="AB31" si="21">R31+T31+V31+X31+Z31</f>
        <v>3137</v>
      </c>
      <c r="AC31" s="14">
        <f>AA31+AB31</f>
        <v>6448</v>
      </c>
      <c r="AE31" s="4" t="s">
        <v>16</v>
      </c>
      <c r="AF31" s="2">
        <f t="shared" ref="AF31:AO31" si="22">IFERROR(B31/Q31, "N.A.")</f>
        <v>14648.482060717572</v>
      </c>
      <c r="AG31" s="2">
        <f t="shared" si="22"/>
        <v>12226.865168539325</v>
      </c>
      <c r="AH31" s="2">
        <f t="shared" si="22"/>
        <v>6234.5026985350805</v>
      </c>
      <c r="AI31" s="2" t="str">
        <f t="shared" si="22"/>
        <v>N.A.</v>
      </c>
      <c r="AJ31" s="2">
        <f t="shared" si="22"/>
        <v>0</v>
      </c>
      <c r="AK31" s="2" t="str">
        <f t="shared" si="22"/>
        <v>N.A.</v>
      </c>
      <c r="AL31" s="2">
        <f t="shared" si="22"/>
        <v>11841.694915254237</v>
      </c>
      <c r="AM31" s="2">
        <f t="shared" si="22"/>
        <v>15050</v>
      </c>
      <c r="AN31" s="2" t="str">
        <f t="shared" si="22"/>
        <v>N.A.</v>
      </c>
      <c r="AO31" s="2" t="str">
        <f t="shared" si="22"/>
        <v>N.A.</v>
      </c>
      <c r="AP31" s="15">
        <f t="shared" ref="AP31" si="23">IFERROR(L31/AA31, "N.A.")</f>
        <v>9783.4400483237696</v>
      </c>
      <c r="AQ31" s="16">
        <f t="shared" ref="AQ31" si="24">IFERROR(M31/AB31, "N.A.")</f>
        <v>12647.140580172139</v>
      </c>
      <c r="AR31" s="14">
        <f t="shared" ref="AR31" si="25">IFERROR(N31/AC31, "N.A.")</f>
        <v>11176.651674937966</v>
      </c>
    </row>
    <row r="32" spans="1:44" ht="15" customHeight="1" thickBot="1" x14ac:dyDescent="0.3">
      <c r="A32" s="5" t="s">
        <v>0</v>
      </c>
      <c r="B32" s="48">
        <f>B31+C31</f>
        <v>48568630</v>
      </c>
      <c r="C32" s="49"/>
      <c r="D32" s="48">
        <f>D31+E31</f>
        <v>8086150</v>
      </c>
      <c r="E32" s="49"/>
      <c r="F32" s="48">
        <f>F31+G31</f>
        <v>0</v>
      </c>
      <c r="G32" s="49"/>
      <c r="H32" s="48">
        <f>H31+I31</f>
        <v>15412270</v>
      </c>
      <c r="I32" s="49"/>
      <c r="J32" s="48">
        <f>J31+K31</f>
        <v>0</v>
      </c>
      <c r="K32" s="49"/>
      <c r="L32" s="48">
        <f>L31+M31</f>
        <v>72067050</v>
      </c>
      <c r="M32" s="50"/>
      <c r="N32" s="23">
        <f>B32+D32+F32+H32+J32</f>
        <v>72067050</v>
      </c>
      <c r="P32" s="5" t="s">
        <v>0</v>
      </c>
      <c r="Q32" s="48">
        <f>Q31+R31</f>
        <v>3757</v>
      </c>
      <c r="R32" s="49"/>
      <c r="S32" s="48">
        <f>S31+T31</f>
        <v>1297</v>
      </c>
      <c r="T32" s="49"/>
      <c r="U32" s="48">
        <f>U31+V31</f>
        <v>219</v>
      </c>
      <c r="V32" s="49"/>
      <c r="W32" s="48">
        <f>W31+X31</f>
        <v>1175</v>
      </c>
      <c r="X32" s="49"/>
      <c r="Y32" s="48">
        <f>Y31+Z31</f>
        <v>0</v>
      </c>
      <c r="Z32" s="49"/>
      <c r="AA32" s="48">
        <f>AA31+AB31</f>
        <v>6448</v>
      </c>
      <c r="AB32" s="49"/>
      <c r="AC32" s="24">
        <f>Q32+S32+U32+W32+Y32</f>
        <v>6448</v>
      </c>
      <c r="AE32" s="5" t="s">
        <v>0</v>
      </c>
      <c r="AF32" s="28">
        <f>IFERROR(B32/Q32,"N.A.")</f>
        <v>12927.503327122704</v>
      </c>
      <c r="AG32" s="29"/>
      <c r="AH32" s="28">
        <f>IFERROR(D32/S32,"N.A.")</f>
        <v>6234.5026985350805</v>
      </c>
      <c r="AI32" s="29"/>
      <c r="AJ32" s="28">
        <f>IFERROR(F32/U32,"N.A.")</f>
        <v>0</v>
      </c>
      <c r="AK32" s="29"/>
      <c r="AL32" s="28">
        <f>IFERROR(H32/W32,"N.A.")</f>
        <v>13116.825531914894</v>
      </c>
      <c r="AM32" s="29"/>
      <c r="AN32" s="28" t="str">
        <f>IFERROR(J32/Y32,"N.A.")</f>
        <v>N.A.</v>
      </c>
      <c r="AO32" s="29"/>
      <c r="AP32" s="28">
        <f>IFERROR(L32/AA32,"N.A.")</f>
        <v>11176.651674937966</v>
      </c>
      <c r="AQ32" s="29"/>
      <c r="AR32" s="17">
        <f>IFERROR(N32/AC32, "N.A.")</f>
        <v>11176.651674937966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1647975</v>
      </c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6">B39+D39+F39+H39+J39</f>
        <v>1647975</v>
      </c>
      <c r="M39" s="13">
        <f t="shared" si="26"/>
        <v>0</v>
      </c>
      <c r="N39" s="14">
        <f>L39+M39</f>
        <v>1647975</v>
      </c>
      <c r="P39" s="3" t="s">
        <v>12</v>
      </c>
      <c r="Q39" s="2">
        <v>219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1">
        <f t="shared" ref="AA39:AB42" si="27">Q39+S39+U39+W39+Y39</f>
        <v>219</v>
      </c>
      <c r="AB39" s="13">
        <f t="shared" si="27"/>
        <v>0</v>
      </c>
      <c r="AC39" s="14">
        <f>AA39+AB39</f>
        <v>219</v>
      </c>
      <c r="AE39" s="3" t="s">
        <v>12</v>
      </c>
      <c r="AF39" s="2">
        <f t="shared" ref="AF39:AR42" si="28">IFERROR(B39/Q39, "N.A.")</f>
        <v>7525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 t="str">
        <f t="shared" si="28"/>
        <v>N.A.</v>
      </c>
      <c r="AM39" s="2" t="str">
        <f t="shared" si="28"/>
        <v>N.A.</v>
      </c>
      <c r="AN39" s="2" t="str">
        <f t="shared" si="28"/>
        <v>N.A.</v>
      </c>
      <c r="AO39" s="2" t="str">
        <f t="shared" si="28"/>
        <v>N.A.</v>
      </c>
      <c r="AP39" s="15">
        <f t="shared" si="28"/>
        <v>7525</v>
      </c>
      <c r="AQ39" s="16" t="str">
        <f t="shared" si="28"/>
        <v>N.A.</v>
      </c>
      <c r="AR39" s="14">
        <f t="shared" si="28"/>
        <v>7525</v>
      </c>
    </row>
    <row r="40" spans="1:44" ht="15" customHeight="1" thickBot="1" x14ac:dyDescent="0.3">
      <c r="A40" s="3" t="s">
        <v>13</v>
      </c>
      <c r="B40" s="2">
        <v>7930060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7930060</v>
      </c>
      <c r="M40" s="13">
        <f t="shared" si="26"/>
        <v>0</v>
      </c>
      <c r="N40" s="14">
        <f>L40+M40</f>
        <v>7930060</v>
      </c>
      <c r="P40" s="3" t="s">
        <v>13</v>
      </c>
      <c r="Q40" s="2">
        <v>1116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1116</v>
      </c>
      <c r="AB40" s="13">
        <f t="shared" si="27"/>
        <v>0</v>
      </c>
      <c r="AC40" s="14">
        <f>AA40+AB40</f>
        <v>1116</v>
      </c>
      <c r="AE40" s="3" t="s">
        <v>13</v>
      </c>
      <c r="AF40" s="2">
        <f t="shared" si="28"/>
        <v>7105.7885304659494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7105.7885304659494</v>
      </c>
      <c r="AQ40" s="16" t="str">
        <f t="shared" si="28"/>
        <v>N.A.</v>
      </c>
      <c r="AR40" s="14">
        <f t="shared" si="28"/>
        <v>7105.7885304659494</v>
      </c>
    </row>
    <row r="41" spans="1:44" ht="15" customHeight="1" thickBot="1" x14ac:dyDescent="0.3">
      <c r="A41" s="3" t="s">
        <v>14</v>
      </c>
      <c r="B41" s="2">
        <v>459999.99999999994</v>
      </c>
      <c r="C41" s="2">
        <v>12376600</v>
      </c>
      <c r="D41" s="2">
        <v>8032400</v>
      </c>
      <c r="E41" s="2"/>
      <c r="F41" s="2"/>
      <c r="G41" s="2"/>
      <c r="H41" s="2"/>
      <c r="I41" s="2"/>
      <c r="J41" s="2"/>
      <c r="K41" s="2"/>
      <c r="L41" s="1">
        <f t="shared" si="26"/>
        <v>8492400</v>
      </c>
      <c r="M41" s="13">
        <f t="shared" si="26"/>
        <v>12376600</v>
      </c>
      <c r="N41" s="14">
        <f>L41+M41</f>
        <v>20869000</v>
      </c>
      <c r="P41" s="3" t="s">
        <v>14</v>
      </c>
      <c r="Q41" s="2">
        <v>449</v>
      </c>
      <c r="R41" s="2">
        <v>1554</v>
      </c>
      <c r="S41" s="2">
        <v>467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7"/>
        <v>916</v>
      </c>
      <c r="AB41" s="13">
        <f t="shared" si="27"/>
        <v>1554</v>
      </c>
      <c r="AC41" s="14">
        <f>AA41+AB41</f>
        <v>2470</v>
      </c>
      <c r="AE41" s="3" t="s">
        <v>14</v>
      </c>
      <c r="AF41" s="2">
        <f t="shared" si="28"/>
        <v>1024.4988864142538</v>
      </c>
      <c r="AG41" s="2">
        <f t="shared" si="28"/>
        <v>7964.3500643500647</v>
      </c>
      <c r="AH41" s="2">
        <f t="shared" si="28"/>
        <v>17200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 t="str">
        <f t="shared" si="28"/>
        <v>N.A.</v>
      </c>
      <c r="AN41" s="2" t="str">
        <f t="shared" si="28"/>
        <v>N.A.</v>
      </c>
      <c r="AO41" s="2" t="str">
        <f t="shared" si="28"/>
        <v>N.A.</v>
      </c>
      <c r="AP41" s="15">
        <f t="shared" si="28"/>
        <v>9271.1790393013107</v>
      </c>
      <c r="AQ41" s="16">
        <f t="shared" si="28"/>
        <v>7964.3500643500647</v>
      </c>
      <c r="AR41" s="14">
        <f t="shared" si="28"/>
        <v>8448.9878542510123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10038035</v>
      </c>
      <c r="C43" s="2">
        <f t="shared" si="29"/>
        <v>12376600</v>
      </c>
      <c r="D43" s="2">
        <f t="shared" si="29"/>
        <v>8032400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0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18070435</v>
      </c>
      <c r="M43" s="13">
        <f t="shared" ref="M43" si="31">C43+E43+G43+I43+K43</f>
        <v>12376600</v>
      </c>
      <c r="N43" s="22">
        <f>L43+M43</f>
        <v>30447035</v>
      </c>
      <c r="P43" s="4" t="s">
        <v>16</v>
      </c>
      <c r="Q43" s="2">
        <f t="shared" ref="Q43:Z43" si="32">SUM(Q39:Q42)</f>
        <v>1784</v>
      </c>
      <c r="R43" s="2">
        <f t="shared" si="32"/>
        <v>1554</v>
      </c>
      <c r="S43" s="2">
        <f t="shared" si="32"/>
        <v>467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0</v>
      </c>
      <c r="X43" s="2">
        <f t="shared" si="32"/>
        <v>0</v>
      </c>
      <c r="Y43" s="2">
        <f t="shared" si="32"/>
        <v>0</v>
      </c>
      <c r="Z43" s="2">
        <f t="shared" si="32"/>
        <v>0</v>
      </c>
      <c r="AA43" s="1">
        <f t="shared" ref="AA43" si="33">Q43+S43+U43+W43+Y43</f>
        <v>2251</v>
      </c>
      <c r="AB43" s="13">
        <f t="shared" ref="AB43" si="34">R43+T43+V43+X43+Z43</f>
        <v>1554</v>
      </c>
      <c r="AC43" s="22">
        <f>AA43+AB43</f>
        <v>3805</v>
      </c>
      <c r="AE43" s="4" t="s">
        <v>16</v>
      </c>
      <c r="AF43" s="2">
        <f t="shared" ref="AF43:AO43" si="35">IFERROR(B43/Q43, "N.A.")</f>
        <v>5626.7012331838569</v>
      </c>
      <c r="AG43" s="2">
        <f t="shared" si="35"/>
        <v>7964.3500643500647</v>
      </c>
      <c r="AH43" s="2">
        <f t="shared" si="35"/>
        <v>17200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 t="str">
        <f t="shared" si="35"/>
        <v>N.A.</v>
      </c>
      <c r="AM43" s="2" t="str">
        <f t="shared" si="35"/>
        <v>N.A.</v>
      </c>
      <c r="AN43" s="2" t="str">
        <f t="shared" si="35"/>
        <v>N.A.</v>
      </c>
      <c r="AO43" s="2" t="str">
        <f t="shared" si="35"/>
        <v>N.A.</v>
      </c>
      <c r="AP43" s="15">
        <f t="shared" ref="AP43" si="36">IFERROR(L43/AA43, "N.A.")</f>
        <v>8027.7365615282097</v>
      </c>
      <c r="AQ43" s="16">
        <f t="shared" ref="AQ43" si="37">IFERROR(M43/AB43, "N.A.")</f>
        <v>7964.3500643500647</v>
      </c>
      <c r="AR43" s="14">
        <f t="shared" ref="AR43" si="38">IFERROR(N43/AC43, "N.A.")</f>
        <v>8001.8488830486203</v>
      </c>
    </row>
    <row r="44" spans="1:44" ht="15" customHeight="1" thickBot="1" x14ac:dyDescent="0.3">
      <c r="A44" s="5" t="s">
        <v>0</v>
      </c>
      <c r="B44" s="48">
        <f>B43+C43</f>
        <v>22414635</v>
      </c>
      <c r="C44" s="49"/>
      <c r="D44" s="48">
        <f>D43+E43</f>
        <v>8032400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30447035</v>
      </c>
      <c r="M44" s="50"/>
      <c r="N44" s="23">
        <f>B44+D44+F44+H44+J44</f>
        <v>30447035</v>
      </c>
      <c r="P44" s="5" t="s">
        <v>0</v>
      </c>
      <c r="Q44" s="48">
        <f>Q43+R43</f>
        <v>3338</v>
      </c>
      <c r="R44" s="49"/>
      <c r="S44" s="48">
        <f>S43+T43</f>
        <v>467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3805</v>
      </c>
      <c r="AB44" s="50"/>
      <c r="AC44" s="23">
        <f>Q44+S44+U44+W44+Y44</f>
        <v>3805</v>
      </c>
      <c r="AE44" s="5" t="s">
        <v>0</v>
      </c>
      <c r="AF44" s="28">
        <f>IFERROR(B44/Q44,"N.A.")</f>
        <v>6714.9895146794488</v>
      </c>
      <c r="AG44" s="29"/>
      <c r="AH44" s="28">
        <f>IFERROR(D44/S44,"N.A.")</f>
        <v>17200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>
        <f>IFERROR(L44/AA44,"N.A.")</f>
        <v>8001.8488830486203</v>
      </c>
      <c r="AQ44" s="29"/>
      <c r="AR44" s="17">
        <f>IFERROR(N44/AC44, "N.A.")</f>
        <v>8001.8488830486203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37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32668709.999999996</v>
      </c>
      <c r="C15" s="2"/>
      <c r="D15" s="2">
        <v>18825090</v>
      </c>
      <c r="E15" s="2"/>
      <c r="F15" s="2">
        <v>17998080</v>
      </c>
      <c r="G15" s="2"/>
      <c r="H15" s="2">
        <v>92262576.000000015</v>
      </c>
      <c r="I15" s="2"/>
      <c r="J15" s="2">
        <v>0</v>
      </c>
      <c r="K15" s="2"/>
      <c r="L15" s="1">
        <f t="shared" ref="L15:M18" si="0">B15+D15+F15+H15+J15</f>
        <v>161754456</v>
      </c>
      <c r="M15" s="13">
        <f t="shared" si="0"/>
        <v>0</v>
      </c>
      <c r="N15" s="14">
        <f>L15+M15</f>
        <v>161754456</v>
      </c>
      <c r="P15" s="3" t="s">
        <v>12</v>
      </c>
      <c r="Q15" s="2">
        <v>4401</v>
      </c>
      <c r="R15" s="2">
        <v>0</v>
      </c>
      <c r="S15" s="2">
        <v>2945</v>
      </c>
      <c r="T15" s="2">
        <v>0</v>
      </c>
      <c r="U15" s="2">
        <v>1411</v>
      </c>
      <c r="V15" s="2">
        <v>0</v>
      </c>
      <c r="W15" s="2">
        <v>23905</v>
      </c>
      <c r="X15" s="2">
        <v>0</v>
      </c>
      <c r="Y15" s="2">
        <v>1240</v>
      </c>
      <c r="Z15" s="2">
        <v>0</v>
      </c>
      <c r="AA15" s="1">
        <f t="shared" ref="AA15:AB18" si="1">Q15+S15+U15+W15+Y15</f>
        <v>33902</v>
      </c>
      <c r="AB15" s="13">
        <f t="shared" si="1"/>
        <v>0</v>
      </c>
      <c r="AC15" s="14">
        <f>AA15+AB15</f>
        <v>33902</v>
      </c>
      <c r="AE15" s="3" t="s">
        <v>12</v>
      </c>
      <c r="AF15" s="2">
        <f t="shared" ref="AF15:AR18" si="2">IFERROR(B15/Q15, "N.A.")</f>
        <v>7423.0197682344915</v>
      </c>
      <c r="AG15" s="2" t="str">
        <f t="shared" si="2"/>
        <v>N.A.</v>
      </c>
      <c r="AH15" s="2">
        <f t="shared" si="2"/>
        <v>6392.2207130730048</v>
      </c>
      <c r="AI15" s="2" t="str">
        <f t="shared" si="2"/>
        <v>N.A.</v>
      </c>
      <c r="AJ15" s="2">
        <f t="shared" si="2"/>
        <v>12755.549255846918</v>
      </c>
      <c r="AK15" s="2" t="str">
        <f t="shared" si="2"/>
        <v>N.A.</v>
      </c>
      <c r="AL15" s="2">
        <f t="shared" si="2"/>
        <v>3859.5513909224019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4771.2363872337919</v>
      </c>
      <c r="AQ15" s="16" t="str">
        <f t="shared" si="2"/>
        <v>N.A.</v>
      </c>
      <c r="AR15" s="14">
        <f t="shared" si="2"/>
        <v>4771.2363872337919</v>
      </c>
    </row>
    <row r="16" spans="1:44" ht="15" customHeight="1" thickBot="1" x14ac:dyDescent="0.3">
      <c r="A16" s="3" t="s">
        <v>13</v>
      </c>
      <c r="B16" s="2">
        <v>13702637.999999996</v>
      </c>
      <c r="C16" s="2">
        <v>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13702637.999999996</v>
      </c>
      <c r="M16" s="13">
        <f t="shared" si="0"/>
        <v>0</v>
      </c>
      <c r="N16" s="14">
        <f>L16+M16</f>
        <v>13702637.999999996</v>
      </c>
      <c r="P16" s="3" t="s">
        <v>13</v>
      </c>
      <c r="Q16" s="2">
        <v>3769</v>
      </c>
      <c r="R16" s="2">
        <v>266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3769</v>
      </c>
      <c r="AB16" s="13">
        <f t="shared" si="1"/>
        <v>266</v>
      </c>
      <c r="AC16" s="14">
        <f>AA16+AB16</f>
        <v>4035</v>
      </c>
      <c r="AE16" s="3" t="s">
        <v>13</v>
      </c>
      <c r="AF16" s="2">
        <f t="shared" si="2"/>
        <v>3635.6163438577864</v>
      </c>
      <c r="AG16" s="2">
        <f t="shared" si="2"/>
        <v>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3635.6163438577864</v>
      </c>
      <c r="AQ16" s="16">
        <f t="shared" si="2"/>
        <v>0</v>
      </c>
      <c r="AR16" s="14">
        <f t="shared" si="2"/>
        <v>3395.9449814126383</v>
      </c>
    </row>
    <row r="17" spans="1:44" ht="15" customHeight="1" thickBot="1" x14ac:dyDescent="0.3">
      <c r="A17" s="3" t="s">
        <v>14</v>
      </c>
      <c r="B17" s="2">
        <v>97124726.00000003</v>
      </c>
      <c r="C17" s="2">
        <v>531979614.99999988</v>
      </c>
      <c r="D17" s="2">
        <v>10980950.000000002</v>
      </c>
      <c r="E17" s="2">
        <v>7379999.9999999991</v>
      </c>
      <c r="F17" s="2"/>
      <c r="G17" s="2">
        <v>41577860</v>
      </c>
      <c r="H17" s="2"/>
      <c r="I17" s="2">
        <v>38274029.999999993</v>
      </c>
      <c r="J17" s="2">
        <v>0</v>
      </c>
      <c r="K17" s="2"/>
      <c r="L17" s="1">
        <f t="shared" si="0"/>
        <v>108105676.00000003</v>
      </c>
      <c r="M17" s="13">
        <f t="shared" si="0"/>
        <v>619211504.99999988</v>
      </c>
      <c r="N17" s="14">
        <f>L17+M17</f>
        <v>727317180.99999988</v>
      </c>
      <c r="P17" s="3" t="s">
        <v>14</v>
      </c>
      <c r="Q17" s="2">
        <v>16194</v>
      </c>
      <c r="R17" s="2">
        <v>67609</v>
      </c>
      <c r="S17" s="2">
        <v>2651</v>
      </c>
      <c r="T17" s="2">
        <v>1033</v>
      </c>
      <c r="U17" s="2">
        <v>0</v>
      </c>
      <c r="V17" s="2">
        <v>5486</v>
      </c>
      <c r="W17" s="2">
        <v>0</v>
      </c>
      <c r="X17" s="2">
        <v>5587</v>
      </c>
      <c r="Y17" s="2">
        <v>3112</v>
      </c>
      <c r="Z17" s="2">
        <v>0</v>
      </c>
      <c r="AA17" s="1">
        <f t="shared" si="1"/>
        <v>21957</v>
      </c>
      <c r="AB17" s="13">
        <f t="shared" si="1"/>
        <v>79715</v>
      </c>
      <c r="AC17" s="14">
        <f>AA17+AB17</f>
        <v>101672</v>
      </c>
      <c r="AE17" s="3" t="s">
        <v>14</v>
      </c>
      <c r="AF17" s="2">
        <f t="shared" si="2"/>
        <v>5997.5747807830076</v>
      </c>
      <c r="AG17" s="2">
        <f t="shared" si="2"/>
        <v>7868.4733541392397</v>
      </c>
      <c r="AH17" s="2">
        <f t="shared" si="2"/>
        <v>4142.1916258015854</v>
      </c>
      <c r="AI17" s="2">
        <f t="shared" si="2"/>
        <v>7144.2400774443358</v>
      </c>
      <c r="AJ17" s="2" t="str">
        <f t="shared" si="2"/>
        <v>N.A.</v>
      </c>
      <c r="AK17" s="2">
        <f t="shared" si="2"/>
        <v>7578.9026613197229</v>
      </c>
      <c r="AL17" s="2" t="str">
        <f t="shared" si="2"/>
        <v>N.A.</v>
      </c>
      <c r="AM17" s="2">
        <f t="shared" si="2"/>
        <v>6850.5512797565762</v>
      </c>
      <c r="AN17" s="2">
        <f t="shared" si="2"/>
        <v>0</v>
      </c>
      <c r="AO17" s="2" t="str">
        <f t="shared" si="2"/>
        <v>N.A.</v>
      </c>
      <c r="AP17" s="15">
        <f t="shared" si="2"/>
        <v>4923.5176025868759</v>
      </c>
      <c r="AQ17" s="16">
        <f t="shared" si="2"/>
        <v>7767.8166593489286</v>
      </c>
      <c r="AR17" s="14">
        <f t="shared" si="2"/>
        <v>7153.5642163034063</v>
      </c>
    </row>
    <row r="18" spans="1:44" ht="15" customHeight="1" thickBot="1" x14ac:dyDescent="0.3">
      <c r="A18" s="3" t="s">
        <v>15</v>
      </c>
      <c r="B18" s="2">
        <v>12651360.000000002</v>
      </c>
      <c r="C18" s="2"/>
      <c r="D18" s="2">
        <v>2817200</v>
      </c>
      <c r="E18" s="2"/>
      <c r="F18" s="2"/>
      <c r="G18" s="2">
        <v>21211180</v>
      </c>
      <c r="H18" s="2">
        <v>10290635.999999998</v>
      </c>
      <c r="I18" s="2"/>
      <c r="J18" s="2">
        <v>0</v>
      </c>
      <c r="K18" s="2"/>
      <c r="L18" s="1">
        <f t="shared" si="0"/>
        <v>25759196</v>
      </c>
      <c r="M18" s="13">
        <f t="shared" si="0"/>
        <v>21211180</v>
      </c>
      <c r="N18" s="14">
        <f>L18+M18</f>
        <v>46970376</v>
      </c>
      <c r="P18" s="3" t="s">
        <v>15</v>
      </c>
      <c r="Q18" s="2">
        <v>2509</v>
      </c>
      <c r="R18" s="2">
        <v>0</v>
      </c>
      <c r="S18" s="2">
        <v>673</v>
      </c>
      <c r="T18" s="2">
        <v>0</v>
      </c>
      <c r="U18" s="2">
        <v>0</v>
      </c>
      <c r="V18" s="2">
        <v>2193</v>
      </c>
      <c r="W18" s="2">
        <v>3522</v>
      </c>
      <c r="X18" s="2">
        <v>0</v>
      </c>
      <c r="Y18" s="2">
        <v>474</v>
      </c>
      <c r="Z18" s="2">
        <v>0</v>
      </c>
      <c r="AA18" s="1">
        <f t="shared" si="1"/>
        <v>7178</v>
      </c>
      <c r="AB18" s="13">
        <f t="shared" si="1"/>
        <v>2193</v>
      </c>
      <c r="AC18" s="22">
        <f>AA18+AB18</f>
        <v>9371</v>
      </c>
      <c r="AE18" s="3" t="s">
        <v>15</v>
      </c>
      <c r="AF18" s="2">
        <f t="shared" si="2"/>
        <v>5042.3913909924277</v>
      </c>
      <c r="AG18" s="2" t="str">
        <f t="shared" si="2"/>
        <v>N.A.</v>
      </c>
      <c r="AH18" s="2">
        <f t="shared" si="2"/>
        <v>4186.0326894502232</v>
      </c>
      <c r="AI18" s="2" t="str">
        <f t="shared" si="2"/>
        <v>N.A.</v>
      </c>
      <c r="AJ18" s="2" t="str">
        <f t="shared" si="2"/>
        <v>N.A.</v>
      </c>
      <c r="AK18" s="2">
        <f t="shared" si="2"/>
        <v>9672.2207022343828</v>
      </c>
      <c r="AL18" s="2">
        <f t="shared" si="2"/>
        <v>2921.8160136286197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3588.6313736416828</v>
      </c>
      <c r="AQ18" s="16">
        <f t="shared" si="2"/>
        <v>9672.2207022343828</v>
      </c>
      <c r="AR18" s="14">
        <f t="shared" si="2"/>
        <v>5012.312026464625</v>
      </c>
    </row>
    <row r="19" spans="1:44" ht="15" customHeight="1" thickBot="1" x14ac:dyDescent="0.3">
      <c r="A19" s="4" t="s">
        <v>16</v>
      </c>
      <c r="B19" s="2">
        <f t="shared" ref="B19:K19" si="3">SUM(B15:B18)</f>
        <v>156147434.00000003</v>
      </c>
      <c r="C19" s="2">
        <f t="shared" si="3"/>
        <v>531979614.99999988</v>
      </c>
      <c r="D19" s="2">
        <f t="shared" si="3"/>
        <v>32623240</v>
      </c>
      <c r="E19" s="2">
        <f t="shared" si="3"/>
        <v>7379999.9999999991</v>
      </c>
      <c r="F19" s="2">
        <f t="shared" si="3"/>
        <v>17998080</v>
      </c>
      <c r="G19" s="2">
        <f t="shared" si="3"/>
        <v>62789040</v>
      </c>
      <c r="H19" s="2">
        <f t="shared" si="3"/>
        <v>102553212.00000001</v>
      </c>
      <c r="I19" s="2">
        <f t="shared" si="3"/>
        <v>38274029.999999993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309321966.00000006</v>
      </c>
      <c r="M19" s="13">
        <f t="shared" ref="M19" si="5">C19+E19+G19+I19+K19</f>
        <v>640422684.99999988</v>
      </c>
      <c r="N19" s="22">
        <f>L19+M19</f>
        <v>949744651</v>
      </c>
      <c r="P19" s="4" t="s">
        <v>16</v>
      </c>
      <c r="Q19" s="2">
        <f t="shared" ref="Q19:Z19" si="6">SUM(Q15:Q18)</f>
        <v>26873</v>
      </c>
      <c r="R19" s="2">
        <f t="shared" si="6"/>
        <v>67875</v>
      </c>
      <c r="S19" s="2">
        <f t="shared" si="6"/>
        <v>6269</v>
      </c>
      <c r="T19" s="2">
        <f t="shared" si="6"/>
        <v>1033</v>
      </c>
      <c r="U19" s="2">
        <f t="shared" si="6"/>
        <v>1411</v>
      </c>
      <c r="V19" s="2">
        <f t="shared" si="6"/>
        <v>7679</v>
      </c>
      <c r="W19" s="2">
        <f t="shared" si="6"/>
        <v>27427</v>
      </c>
      <c r="X19" s="2">
        <f t="shared" si="6"/>
        <v>5587</v>
      </c>
      <c r="Y19" s="2">
        <f t="shared" si="6"/>
        <v>4826</v>
      </c>
      <c r="Z19" s="2">
        <f t="shared" si="6"/>
        <v>0</v>
      </c>
      <c r="AA19" s="1">
        <f t="shared" ref="AA19" si="7">Q19+S19+U19+W19+Y19</f>
        <v>66806</v>
      </c>
      <c r="AB19" s="13">
        <f t="shared" ref="AB19" si="8">R19+T19+V19+X19+Z19</f>
        <v>82174</v>
      </c>
      <c r="AC19" s="14">
        <f>AA19+AB19</f>
        <v>148980</v>
      </c>
      <c r="AE19" s="4" t="s">
        <v>16</v>
      </c>
      <c r="AF19" s="2">
        <f t="shared" ref="AF19:AO19" si="9">IFERROR(B19/Q19, "N.A.")</f>
        <v>5810.5694935437068</v>
      </c>
      <c r="AG19" s="2">
        <f t="shared" si="9"/>
        <v>7837.6370534069965</v>
      </c>
      <c r="AH19" s="2">
        <f t="shared" si="9"/>
        <v>5203.8985484128252</v>
      </c>
      <c r="AI19" s="2">
        <f t="shared" si="9"/>
        <v>7144.2400774443358</v>
      </c>
      <c r="AJ19" s="2">
        <f t="shared" si="9"/>
        <v>12755.549255846918</v>
      </c>
      <c r="AK19" s="2">
        <f t="shared" si="9"/>
        <v>8176.7209272040627</v>
      </c>
      <c r="AL19" s="2">
        <f t="shared" si="9"/>
        <v>3739.1334086848733</v>
      </c>
      <c r="AM19" s="2">
        <f t="shared" si="9"/>
        <v>6850.5512797565762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4630.1524713349108</v>
      </c>
      <c r="AQ19" s="16">
        <f t="shared" ref="AQ19" si="11">IFERROR(M19/AB19, "N.A.")</f>
        <v>7793.4953269890702</v>
      </c>
      <c r="AR19" s="14">
        <f t="shared" ref="AR19" si="12">IFERROR(N19/AC19, "N.A.")</f>
        <v>6374.9808766277356</v>
      </c>
    </row>
    <row r="20" spans="1:44" ht="15" customHeight="1" thickBot="1" x14ac:dyDescent="0.3">
      <c r="A20" s="5" t="s">
        <v>0</v>
      </c>
      <c r="B20" s="48">
        <f>B19+C19</f>
        <v>688127048.99999988</v>
      </c>
      <c r="C20" s="49"/>
      <c r="D20" s="48">
        <f>D19+E19</f>
        <v>40003240</v>
      </c>
      <c r="E20" s="49"/>
      <c r="F20" s="48">
        <f>F19+G19</f>
        <v>80787120</v>
      </c>
      <c r="G20" s="49"/>
      <c r="H20" s="48">
        <f>H19+I19</f>
        <v>140827242</v>
      </c>
      <c r="I20" s="49"/>
      <c r="J20" s="48">
        <f>J19+K19</f>
        <v>0</v>
      </c>
      <c r="K20" s="49"/>
      <c r="L20" s="48">
        <f>L19+M19</f>
        <v>949744651</v>
      </c>
      <c r="M20" s="50"/>
      <c r="N20" s="23">
        <f>B20+D20+F20+H20+J20</f>
        <v>949744650.99999988</v>
      </c>
      <c r="P20" s="5" t="s">
        <v>0</v>
      </c>
      <c r="Q20" s="48">
        <f>Q19+R19</f>
        <v>94748</v>
      </c>
      <c r="R20" s="49"/>
      <c r="S20" s="48">
        <f>S19+T19</f>
        <v>7302</v>
      </c>
      <c r="T20" s="49"/>
      <c r="U20" s="48">
        <f>U19+V19</f>
        <v>9090</v>
      </c>
      <c r="V20" s="49"/>
      <c r="W20" s="48">
        <f>W19+X19</f>
        <v>33014</v>
      </c>
      <c r="X20" s="49"/>
      <c r="Y20" s="48">
        <f>Y19+Z19</f>
        <v>4826</v>
      </c>
      <c r="Z20" s="49"/>
      <c r="AA20" s="48">
        <f>AA19+AB19</f>
        <v>148980</v>
      </c>
      <c r="AB20" s="49"/>
      <c r="AC20" s="24">
        <f>Q20+S20+U20+W20+Y20</f>
        <v>148980</v>
      </c>
      <c r="AE20" s="5" t="s">
        <v>0</v>
      </c>
      <c r="AF20" s="28">
        <f>IFERROR(B20/Q20,"N.A.")</f>
        <v>7262.7079094017799</v>
      </c>
      <c r="AG20" s="29"/>
      <c r="AH20" s="28">
        <f>IFERROR(D20/S20,"N.A.")</f>
        <v>5478.3949602848534</v>
      </c>
      <c r="AI20" s="29"/>
      <c r="AJ20" s="28">
        <f>IFERROR(F20/U20,"N.A.")</f>
        <v>8887.4719471947192</v>
      </c>
      <c r="AK20" s="29"/>
      <c r="AL20" s="28">
        <f>IFERROR(H20/W20,"N.A.")</f>
        <v>4265.6824983340402</v>
      </c>
      <c r="AM20" s="29"/>
      <c r="AN20" s="28">
        <f>IFERROR(J20/Y20,"N.A.")</f>
        <v>0</v>
      </c>
      <c r="AO20" s="29"/>
      <c r="AP20" s="28">
        <f>IFERROR(L20/AA20,"N.A.")</f>
        <v>6374.9808766277356</v>
      </c>
      <c r="AQ20" s="29"/>
      <c r="AR20" s="17">
        <f>IFERROR(N20/AC20, "N.A.")</f>
        <v>6374.9808766277347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28358010.000000004</v>
      </c>
      <c r="C27" s="2"/>
      <c r="D27" s="2">
        <v>18825090</v>
      </c>
      <c r="E27" s="2"/>
      <c r="F27" s="2">
        <v>17998080</v>
      </c>
      <c r="G27" s="2"/>
      <c r="H27" s="2">
        <v>59051840</v>
      </c>
      <c r="I27" s="2"/>
      <c r="J27" s="2">
        <v>0</v>
      </c>
      <c r="K27" s="2"/>
      <c r="L27" s="1">
        <f t="shared" ref="L27:M30" si="13">B27+D27+F27+H27+J27</f>
        <v>124233020</v>
      </c>
      <c r="M27" s="13">
        <f t="shared" si="13"/>
        <v>0</v>
      </c>
      <c r="N27" s="14">
        <f>L27+M27</f>
        <v>124233020</v>
      </c>
      <c r="P27" s="3" t="s">
        <v>12</v>
      </c>
      <c r="Q27" s="2">
        <v>3186</v>
      </c>
      <c r="R27" s="2">
        <v>0</v>
      </c>
      <c r="S27" s="2">
        <v>2945</v>
      </c>
      <c r="T27" s="2">
        <v>0</v>
      </c>
      <c r="U27" s="2">
        <v>1181</v>
      </c>
      <c r="V27" s="2">
        <v>0</v>
      </c>
      <c r="W27" s="2">
        <v>11580</v>
      </c>
      <c r="X27" s="2">
        <v>0</v>
      </c>
      <c r="Y27" s="2">
        <v>715</v>
      </c>
      <c r="Z27" s="2">
        <v>0</v>
      </c>
      <c r="AA27" s="1">
        <f t="shared" ref="AA27:AB30" si="14">Q27+S27+U27+W27+Y27</f>
        <v>19607</v>
      </c>
      <c r="AB27" s="13">
        <f t="shared" si="14"/>
        <v>0</v>
      </c>
      <c r="AC27" s="14">
        <f>AA27+AB27</f>
        <v>19607</v>
      </c>
      <c r="AE27" s="3" t="s">
        <v>12</v>
      </c>
      <c r="AF27" s="2">
        <f t="shared" ref="AF27:AR30" si="15">IFERROR(B27/Q27, "N.A.")</f>
        <v>8900.8192090395496</v>
      </c>
      <c r="AG27" s="2" t="str">
        <f t="shared" si="15"/>
        <v>N.A.</v>
      </c>
      <c r="AH27" s="2">
        <f t="shared" si="15"/>
        <v>6392.2207130730048</v>
      </c>
      <c r="AI27" s="2" t="str">
        <f t="shared" si="15"/>
        <v>N.A.</v>
      </c>
      <c r="AJ27" s="2">
        <f t="shared" si="15"/>
        <v>15239.695173581711</v>
      </c>
      <c r="AK27" s="2" t="str">
        <f t="shared" si="15"/>
        <v>N.A.</v>
      </c>
      <c r="AL27" s="2">
        <f t="shared" si="15"/>
        <v>5099.4680483592401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6336.1564747284137</v>
      </c>
      <c r="AQ27" s="16" t="str">
        <f t="shared" si="15"/>
        <v>N.A.</v>
      </c>
      <c r="AR27" s="14">
        <f t="shared" si="15"/>
        <v>6336.1564747284137</v>
      </c>
    </row>
    <row r="28" spans="1:44" ht="15" customHeight="1" thickBot="1" x14ac:dyDescent="0.3">
      <c r="A28" s="3" t="s">
        <v>13</v>
      </c>
      <c r="B28" s="2">
        <v>1939300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1939300</v>
      </c>
      <c r="M28" s="13">
        <f t="shared" si="13"/>
        <v>0</v>
      </c>
      <c r="N28" s="14">
        <f>L28+M28</f>
        <v>1939300</v>
      </c>
      <c r="P28" s="3" t="s">
        <v>13</v>
      </c>
      <c r="Q28" s="2">
        <v>425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425</v>
      </c>
      <c r="AB28" s="13">
        <f t="shared" si="14"/>
        <v>0</v>
      </c>
      <c r="AC28" s="14">
        <f>AA28+AB28</f>
        <v>425</v>
      </c>
      <c r="AE28" s="3" t="s">
        <v>13</v>
      </c>
      <c r="AF28" s="2">
        <f t="shared" si="15"/>
        <v>4563.0588235294117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4563.0588235294117</v>
      </c>
      <c r="AQ28" s="16" t="str">
        <f t="shared" si="15"/>
        <v>N.A.</v>
      </c>
      <c r="AR28" s="14">
        <f t="shared" si="15"/>
        <v>4563.0588235294117</v>
      </c>
    </row>
    <row r="29" spans="1:44" ht="15" customHeight="1" thickBot="1" x14ac:dyDescent="0.3">
      <c r="A29" s="3" t="s">
        <v>14</v>
      </c>
      <c r="B29" s="2">
        <v>60592500.000000007</v>
      </c>
      <c r="C29" s="2">
        <v>295101901.99999994</v>
      </c>
      <c r="D29" s="2">
        <v>7455950</v>
      </c>
      <c r="E29" s="2">
        <v>0</v>
      </c>
      <c r="F29" s="2"/>
      <c r="G29" s="2">
        <v>34494900.000000007</v>
      </c>
      <c r="H29" s="2"/>
      <c r="I29" s="2">
        <v>28957709.999999996</v>
      </c>
      <c r="J29" s="2">
        <v>0</v>
      </c>
      <c r="K29" s="2"/>
      <c r="L29" s="1">
        <f t="shared" si="13"/>
        <v>68048450</v>
      </c>
      <c r="M29" s="13">
        <f t="shared" si="13"/>
        <v>358554511.99999994</v>
      </c>
      <c r="N29" s="14">
        <f>L29+M29</f>
        <v>426602961.99999994</v>
      </c>
      <c r="P29" s="3" t="s">
        <v>14</v>
      </c>
      <c r="Q29" s="2">
        <v>7963</v>
      </c>
      <c r="R29" s="2">
        <v>38988</v>
      </c>
      <c r="S29" s="2">
        <v>1584</v>
      </c>
      <c r="T29" s="2">
        <v>369</v>
      </c>
      <c r="U29" s="2">
        <v>0</v>
      </c>
      <c r="V29" s="2">
        <v>3557</v>
      </c>
      <c r="W29" s="2">
        <v>0</v>
      </c>
      <c r="X29" s="2">
        <v>3491</v>
      </c>
      <c r="Y29" s="2">
        <v>742</v>
      </c>
      <c r="Z29" s="2">
        <v>0</v>
      </c>
      <c r="AA29" s="1">
        <f t="shared" si="14"/>
        <v>10289</v>
      </c>
      <c r="AB29" s="13">
        <f t="shared" si="14"/>
        <v>46405</v>
      </c>
      <c r="AC29" s="14">
        <f>AA29+AB29</f>
        <v>56694</v>
      </c>
      <c r="AE29" s="3" t="s">
        <v>14</v>
      </c>
      <c r="AF29" s="2">
        <f t="shared" si="15"/>
        <v>7609.2553057892765</v>
      </c>
      <c r="AG29" s="2">
        <f t="shared" si="15"/>
        <v>7569.0443726274734</v>
      </c>
      <c r="AH29" s="2">
        <f t="shared" si="15"/>
        <v>4707.0391414141413</v>
      </c>
      <c r="AI29" s="2">
        <f t="shared" si="15"/>
        <v>0</v>
      </c>
      <c r="AJ29" s="2" t="str">
        <f t="shared" si="15"/>
        <v>N.A.</v>
      </c>
      <c r="AK29" s="2">
        <f t="shared" si="15"/>
        <v>9697.7509136913159</v>
      </c>
      <c r="AL29" s="2" t="str">
        <f t="shared" si="15"/>
        <v>N.A.</v>
      </c>
      <c r="AM29" s="2">
        <f t="shared" si="15"/>
        <v>8294.9613291320529</v>
      </c>
      <c r="AN29" s="2">
        <f t="shared" si="15"/>
        <v>0</v>
      </c>
      <c r="AO29" s="2" t="str">
        <f t="shared" si="15"/>
        <v>N.A.</v>
      </c>
      <c r="AP29" s="15">
        <f t="shared" si="15"/>
        <v>6613.7088152395763</v>
      </c>
      <c r="AQ29" s="16">
        <f t="shared" si="15"/>
        <v>7726.6353194698831</v>
      </c>
      <c r="AR29" s="14">
        <f t="shared" si="15"/>
        <v>7524.6580237767657</v>
      </c>
    </row>
    <row r="30" spans="1:44" ht="15" customHeight="1" thickBot="1" x14ac:dyDescent="0.3">
      <c r="A30" s="3" t="s">
        <v>15</v>
      </c>
      <c r="B30" s="2">
        <v>12105360</v>
      </c>
      <c r="C30" s="2"/>
      <c r="D30" s="2">
        <v>2817200</v>
      </c>
      <c r="E30" s="2"/>
      <c r="F30" s="2"/>
      <c r="G30" s="2">
        <v>20277033</v>
      </c>
      <c r="H30" s="2">
        <v>10192636.000000002</v>
      </c>
      <c r="I30" s="2"/>
      <c r="J30" s="2">
        <v>0</v>
      </c>
      <c r="K30" s="2"/>
      <c r="L30" s="1">
        <f t="shared" si="13"/>
        <v>25115196</v>
      </c>
      <c r="M30" s="13">
        <f t="shared" si="13"/>
        <v>20277033</v>
      </c>
      <c r="N30" s="14">
        <f>L30+M30</f>
        <v>45392229</v>
      </c>
      <c r="P30" s="3" t="s">
        <v>15</v>
      </c>
      <c r="Q30" s="2">
        <v>2418</v>
      </c>
      <c r="R30" s="2">
        <v>0</v>
      </c>
      <c r="S30" s="2">
        <v>673</v>
      </c>
      <c r="T30" s="2">
        <v>0</v>
      </c>
      <c r="U30" s="2">
        <v>0</v>
      </c>
      <c r="V30" s="2">
        <v>2075</v>
      </c>
      <c r="W30" s="2">
        <v>3306</v>
      </c>
      <c r="X30" s="2">
        <v>0</v>
      </c>
      <c r="Y30" s="2">
        <v>415</v>
      </c>
      <c r="Z30" s="2">
        <v>0</v>
      </c>
      <c r="AA30" s="1">
        <f t="shared" si="14"/>
        <v>6812</v>
      </c>
      <c r="AB30" s="13">
        <f t="shared" si="14"/>
        <v>2075</v>
      </c>
      <c r="AC30" s="22">
        <f>AA30+AB30</f>
        <v>8887</v>
      </c>
      <c r="AE30" s="3" t="s">
        <v>15</v>
      </c>
      <c r="AF30" s="2">
        <f t="shared" si="15"/>
        <v>5006.3523573200991</v>
      </c>
      <c r="AG30" s="2" t="str">
        <f t="shared" si="15"/>
        <v>N.A.</v>
      </c>
      <c r="AH30" s="2">
        <f t="shared" si="15"/>
        <v>4186.0326894502232</v>
      </c>
      <c r="AI30" s="2" t="str">
        <f t="shared" si="15"/>
        <v>N.A.</v>
      </c>
      <c r="AJ30" s="2" t="str">
        <f t="shared" si="15"/>
        <v>N.A.</v>
      </c>
      <c r="AK30" s="2">
        <f t="shared" si="15"/>
        <v>9772.0640963855421</v>
      </c>
      <c r="AL30" s="2">
        <f t="shared" si="15"/>
        <v>3083.0719903206295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3686.9048737522021</v>
      </c>
      <c r="AQ30" s="16">
        <f t="shared" si="15"/>
        <v>9772.0640963855421</v>
      </c>
      <c r="AR30" s="14">
        <f t="shared" si="15"/>
        <v>5107.7111511196126</v>
      </c>
    </row>
    <row r="31" spans="1:44" ht="15" customHeight="1" thickBot="1" x14ac:dyDescent="0.3">
      <c r="A31" s="4" t="s">
        <v>16</v>
      </c>
      <c r="B31" s="2">
        <f t="shared" ref="B31:K31" si="16">SUM(B27:B30)</f>
        <v>102995170.00000001</v>
      </c>
      <c r="C31" s="2">
        <f t="shared" si="16"/>
        <v>295101901.99999994</v>
      </c>
      <c r="D31" s="2">
        <f t="shared" si="16"/>
        <v>29098240</v>
      </c>
      <c r="E31" s="2">
        <f t="shared" si="16"/>
        <v>0</v>
      </c>
      <c r="F31" s="2">
        <f t="shared" si="16"/>
        <v>17998080</v>
      </c>
      <c r="G31" s="2">
        <f t="shared" si="16"/>
        <v>54771933.000000007</v>
      </c>
      <c r="H31" s="2">
        <f t="shared" si="16"/>
        <v>69244476</v>
      </c>
      <c r="I31" s="2">
        <f t="shared" si="16"/>
        <v>28957709.999999996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219335966</v>
      </c>
      <c r="M31" s="13">
        <f t="shared" ref="M31" si="18">C31+E31+G31+I31+K31</f>
        <v>378831544.99999994</v>
      </c>
      <c r="N31" s="22">
        <f>L31+M31</f>
        <v>598167511</v>
      </c>
      <c r="P31" s="4" t="s">
        <v>16</v>
      </c>
      <c r="Q31" s="2">
        <f t="shared" ref="Q31:Z31" si="19">SUM(Q27:Q30)</f>
        <v>13992</v>
      </c>
      <c r="R31" s="2">
        <f t="shared" si="19"/>
        <v>38988</v>
      </c>
      <c r="S31" s="2">
        <f t="shared" si="19"/>
        <v>5202</v>
      </c>
      <c r="T31" s="2">
        <f t="shared" si="19"/>
        <v>369</v>
      </c>
      <c r="U31" s="2">
        <f t="shared" si="19"/>
        <v>1181</v>
      </c>
      <c r="V31" s="2">
        <f t="shared" si="19"/>
        <v>5632</v>
      </c>
      <c r="W31" s="2">
        <f t="shared" si="19"/>
        <v>14886</v>
      </c>
      <c r="X31" s="2">
        <f t="shared" si="19"/>
        <v>3491</v>
      </c>
      <c r="Y31" s="2">
        <f t="shared" si="19"/>
        <v>1872</v>
      </c>
      <c r="Z31" s="2">
        <f t="shared" si="19"/>
        <v>0</v>
      </c>
      <c r="AA31" s="1">
        <f t="shared" ref="AA31" si="20">Q31+S31+U31+W31+Y31</f>
        <v>37133</v>
      </c>
      <c r="AB31" s="13">
        <f t="shared" ref="AB31" si="21">R31+T31+V31+X31+Z31</f>
        <v>48480</v>
      </c>
      <c r="AC31" s="14">
        <f>AA31+AB31</f>
        <v>85613</v>
      </c>
      <c r="AE31" s="4" t="s">
        <v>16</v>
      </c>
      <c r="AF31" s="2">
        <f t="shared" ref="AF31:AO31" si="22">IFERROR(B31/Q31, "N.A.")</f>
        <v>7361.0041452258447</v>
      </c>
      <c r="AG31" s="2">
        <f t="shared" si="22"/>
        <v>7569.0443726274734</v>
      </c>
      <c r="AH31" s="2">
        <f t="shared" si="22"/>
        <v>5593.663975394079</v>
      </c>
      <c r="AI31" s="2">
        <f t="shared" si="22"/>
        <v>0</v>
      </c>
      <c r="AJ31" s="2">
        <f t="shared" si="22"/>
        <v>15239.695173581711</v>
      </c>
      <c r="AK31" s="2">
        <f t="shared" si="22"/>
        <v>9725.1301491477279</v>
      </c>
      <c r="AL31" s="2">
        <f t="shared" si="22"/>
        <v>4651.6509471987101</v>
      </c>
      <c r="AM31" s="2">
        <f t="shared" si="22"/>
        <v>8294.9613291320529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5906.7666496108586</v>
      </c>
      <c r="AQ31" s="16">
        <f t="shared" ref="AQ31" si="24">IFERROR(M31/AB31, "N.A.")</f>
        <v>7814.1820338283815</v>
      </c>
      <c r="AR31" s="14">
        <f t="shared" ref="AR31" si="25">IFERROR(N31/AC31, "N.A.")</f>
        <v>6986.8771214651979</v>
      </c>
    </row>
    <row r="32" spans="1:44" ht="15" customHeight="1" thickBot="1" x14ac:dyDescent="0.3">
      <c r="A32" s="5" t="s">
        <v>0</v>
      </c>
      <c r="B32" s="48">
        <f>B31+C31</f>
        <v>398097071.99999994</v>
      </c>
      <c r="C32" s="49"/>
      <c r="D32" s="48">
        <f>D31+E31</f>
        <v>29098240</v>
      </c>
      <c r="E32" s="49"/>
      <c r="F32" s="48">
        <f>F31+G31</f>
        <v>72770013</v>
      </c>
      <c r="G32" s="49"/>
      <c r="H32" s="48">
        <f>H31+I31</f>
        <v>98202186</v>
      </c>
      <c r="I32" s="49"/>
      <c r="J32" s="48">
        <f>J31+K31</f>
        <v>0</v>
      </c>
      <c r="K32" s="49"/>
      <c r="L32" s="48">
        <f>L31+M31</f>
        <v>598167511</v>
      </c>
      <c r="M32" s="50"/>
      <c r="N32" s="23">
        <f>B32+D32+F32+H32+J32</f>
        <v>598167511</v>
      </c>
      <c r="P32" s="5" t="s">
        <v>0</v>
      </c>
      <c r="Q32" s="48">
        <f>Q31+R31</f>
        <v>52980</v>
      </c>
      <c r="R32" s="49"/>
      <c r="S32" s="48">
        <f>S31+T31</f>
        <v>5571</v>
      </c>
      <c r="T32" s="49"/>
      <c r="U32" s="48">
        <f>U31+V31</f>
        <v>6813</v>
      </c>
      <c r="V32" s="49"/>
      <c r="W32" s="48">
        <f>W31+X31</f>
        <v>18377</v>
      </c>
      <c r="X32" s="49"/>
      <c r="Y32" s="48">
        <f>Y31+Z31</f>
        <v>1872</v>
      </c>
      <c r="Z32" s="49"/>
      <c r="AA32" s="48">
        <f>AA31+AB31</f>
        <v>85613</v>
      </c>
      <c r="AB32" s="49"/>
      <c r="AC32" s="24">
        <f>Q32+S32+U32+W32+Y32</f>
        <v>85613</v>
      </c>
      <c r="AE32" s="5" t="s">
        <v>0</v>
      </c>
      <c r="AF32" s="28">
        <f>IFERROR(B32/Q32,"N.A.")</f>
        <v>7514.1010192525473</v>
      </c>
      <c r="AG32" s="29"/>
      <c r="AH32" s="28">
        <f>IFERROR(D32/S32,"N.A.")</f>
        <v>5223.1628073954407</v>
      </c>
      <c r="AI32" s="29"/>
      <c r="AJ32" s="28">
        <f>IFERROR(F32/U32,"N.A.")</f>
        <v>10681.05284015852</v>
      </c>
      <c r="AK32" s="29"/>
      <c r="AL32" s="28">
        <f>IFERROR(H32/W32,"N.A.")</f>
        <v>5343.7550198617837</v>
      </c>
      <c r="AM32" s="29"/>
      <c r="AN32" s="28">
        <f>IFERROR(J32/Y32,"N.A.")</f>
        <v>0</v>
      </c>
      <c r="AO32" s="29"/>
      <c r="AP32" s="28">
        <f>IFERROR(L32/AA32,"N.A.")</f>
        <v>6986.8771214651979</v>
      </c>
      <c r="AQ32" s="29"/>
      <c r="AR32" s="17">
        <f>IFERROR(N32/AC32, "N.A.")</f>
        <v>6986.8771214651979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4310700</v>
      </c>
      <c r="C39" s="2"/>
      <c r="D39" s="2"/>
      <c r="E39" s="2"/>
      <c r="F39" s="2">
        <v>0</v>
      </c>
      <c r="G39" s="2"/>
      <c r="H39" s="2">
        <v>33210735.999999993</v>
      </c>
      <c r="I39" s="2"/>
      <c r="J39" s="2">
        <v>0</v>
      </c>
      <c r="K39" s="2"/>
      <c r="L39" s="1">
        <f t="shared" ref="L39:M42" si="26">B39+D39+F39+H39+J39</f>
        <v>37521435.999999993</v>
      </c>
      <c r="M39" s="13">
        <f t="shared" si="26"/>
        <v>0</v>
      </c>
      <c r="N39" s="14">
        <f>L39+M39</f>
        <v>37521435.999999993</v>
      </c>
      <c r="P39" s="3" t="s">
        <v>12</v>
      </c>
      <c r="Q39" s="2">
        <v>1215</v>
      </c>
      <c r="R39" s="2">
        <v>0</v>
      </c>
      <c r="S39" s="2">
        <v>0</v>
      </c>
      <c r="T39" s="2">
        <v>0</v>
      </c>
      <c r="U39" s="2">
        <v>230</v>
      </c>
      <c r="V39" s="2">
        <v>0</v>
      </c>
      <c r="W39" s="2">
        <v>12325</v>
      </c>
      <c r="X39" s="2">
        <v>0</v>
      </c>
      <c r="Y39" s="2">
        <v>525</v>
      </c>
      <c r="Z39" s="2">
        <v>0</v>
      </c>
      <c r="AA39" s="1">
        <f t="shared" ref="AA39:AB42" si="27">Q39+S39+U39+W39+Y39</f>
        <v>14295</v>
      </c>
      <c r="AB39" s="13">
        <f t="shared" si="27"/>
        <v>0</v>
      </c>
      <c r="AC39" s="14">
        <f>AA39+AB39</f>
        <v>14295</v>
      </c>
      <c r="AE39" s="3" t="s">
        <v>12</v>
      </c>
      <c r="AF39" s="2">
        <f t="shared" ref="AF39:AR42" si="28">IFERROR(B39/Q39, "N.A.")</f>
        <v>3547.9012345679012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0</v>
      </c>
      <c r="AK39" s="2" t="str">
        <f t="shared" si="28"/>
        <v>N.A.</v>
      </c>
      <c r="AL39" s="2">
        <f t="shared" si="28"/>
        <v>2694.5830425963482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2624.7944036376352</v>
      </c>
      <c r="AQ39" s="16" t="str">
        <f t="shared" si="28"/>
        <v>N.A.</v>
      </c>
      <c r="AR39" s="14">
        <f t="shared" si="28"/>
        <v>2624.7944036376352</v>
      </c>
    </row>
    <row r="40" spans="1:44" ht="15" customHeight="1" thickBot="1" x14ac:dyDescent="0.3">
      <c r="A40" s="3" t="s">
        <v>13</v>
      </c>
      <c r="B40" s="2">
        <v>11763338</v>
      </c>
      <c r="C40" s="2">
        <v>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11763338</v>
      </c>
      <c r="M40" s="13">
        <f t="shared" si="26"/>
        <v>0</v>
      </c>
      <c r="N40" s="14">
        <f>L40+M40</f>
        <v>11763338</v>
      </c>
      <c r="P40" s="3" t="s">
        <v>13</v>
      </c>
      <c r="Q40" s="2">
        <v>3344</v>
      </c>
      <c r="R40" s="2">
        <v>266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3344</v>
      </c>
      <c r="AB40" s="13">
        <f t="shared" si="27"/>
        <v>266</v>
      </c>
      <c r="AC40" s="14">
        <f>AA40+AB40</f>
        <v>3610</v>
      </c>
      <c r="AE40" s="3" t="s">
        <v>13</v>
      </c>
      <c r="AF40" s="2">
        <f t="shared" si="28"/>
        <v>3517.7446172248806</v>
      </c>
      <c r="AG40" s="2">
        <f t="shared" si="28"/>
        <v>0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3517.7446172248806</v>
      </c>
      <c r="AQ40" s="16">
        <f t="shared" si="28"/>
        <v>0</v>
      </c>
      <c r="AR40" s="14">
        <f t="shared" si="28"/>
        <v>3258.5423822714683</v>
      </c>
    </row>
    <row r="41" spans="1:44" ht="15" customHeight="1" thickBot="1" x14ac:dyDescent="0.3">
      <c r="A41" s="3" t="s">
        <v>14</v>
      </c>
      <c r="B41" s="2">
        <v>36532226.000000007</v>
      </c>
      <c r="C41" s="2">
        <v>236877713.00000006</v>
      </c>
      <c r="D41" s="2">
        <v>3525000</v>
      </c>
      <c r="E41" s="2">
        <v>7380000</v>
      </c>
      <c r="F41" s="2"/>
      <c r="G41" s="2">
        <v>7082960</v>
      </c>
      <c r="H41" s="2"/>
      <c r="I41" s="2">
        <v>9316320</v>
      </c>
      <c r="J41" s="2">
        <v>0</v>
      </c>
      <c r="K41" s="2"/>
      <c r="L41" s="1">
        <f t="shared" si="26"/>
        <v>40057226.000000007</v>
      </c>
      <c r="M41" s="13">
        <f t="shared" si="26"/>
        <v>260656993.00000006</v>
      </c>
      <c r="N41" s="14">
        <f>L41+M41</f>
        <v>300714219.00000006</v>
      </c>
      <c r="P41" s="3" t="s">
        <v>14</v>
      </c>
      <c r="Q41" s="2">
        <v>8231</v>
      </c>
      <c r="R41" s="2">
        <v>28621</v>
      </c>
      <c r="S41" s="2">
        <v>1067</v>
      </c>
      <c r="T41" s="2">
        <v>664</v>
      </c>
      <c r="U41" s="2">
        <v>0</v>
      </c>
      <c r="V41" s="2">
        <v>1929</v>
      </c>
      <c r="W41" s="2">
        <v>0</v>
      </c>
      <c r="X41" s="2">
        <v>2096</v>
      </c>
      <c r="Y41" s="2">
        <v>2370</v>
      </c>
      <c r="Z41" s="2">
        <v>0</v>
      </c>
      <c r="AA41" s="1">
        <f t="shared" si="27"/>
        <v>11668</v>
      </c>
      <c r="AB41" s="13">
        <f t="shared" si="27"/>
        <v>33310</v>
      </c>
      <c r="AC41" s="14">
        <f>AA41+AB41</f>
        <v>44978</v>
      </c>
      <c r="AE41" s="3" t="s">
        <v>14</v>
      </c>
      <c r="AF41" s="2">
        <f t="shared" si="28"/>
        <v>4438.3703073745601</v>
      </c>
      <c r="AG41" s="2">
        <f t="shared" si="28"/>
        <v>8276.3604695852719</v>
      </c>
      <c r="AH41" s="2">
        <f t="shared" si="28"/>
        <v>3303.655107778819</v>
      </c>
      <c r="AI41" s="2">
        <f t="shared" si="28"/>
        <v>11114.457831325301</v>
      </c>
      <c r="AJ41" s="2" t="str">
        <f t="shared" si="28"/>
        <v>N.A.</v>
      </c>
      <c r="AK41" s="2">
        <f t="shared" si="28"/>
        <v>3671.829963711768</v>
      </c>
      <c r="AL41" s="2" t="str">
        <f t="shared" si="28"/>
        <v>N.A.</v>
      </c>
      <c r="AM41" s="2">
        <f t="shared" si="28"/>
        <v>4444.8091603053435</v>
      </c>
      <c r="AN41" s="2">
        <f t="shared" si="28"/>
        <v>0</v>
      </c>
      <c r="AO41" s="2" t="str">
        <f t="shared" si="28"/>
        <v>N.A.</v>
      </c>
      <c r="AP41" s="15">
        <f t="shared" si="28"/>
        <v>3433.0841618100794</v>
      </c>
      <c r="AQ41" s="16">
        <f t="shared" si="28"/>
        <v>7825.187421194838</v>
      </c>
      <c r="AR41" s="14">
        <f t="shared" si="28"/>
        <v>6685.8068166659268</v>
      </c>
    </row>
    <row r="42" spans="1:44" ht="15" customHeight="1" thickBot="1" x14ac:dyDescent="0.3">
      <c r="A42" s="3" t="s">
        <v>15</v>
      </c>
      <c r="B42" s="2">
        <v>546000</v>
      </c>
      <c r="C42" s="2"/>
      <c r="D42" s="2"/>
      <c r="E42" s="2"/>
      <c r="F42" s="2"/>
      <c r="G42" s="2">
        <v>934147</v>
      </c>
      <c r="H42" s="2">
        <v>98000</v>
      </c>
      <c r="I42" s="2"/>
      <c r="J42" s="2">
        <v>0</v>
      </c>
      <c r="K42" s="2"/>
      <c r="L42" s="1">
        <f t="shared" si="26"/>
        <v>644000</v>
      </c>
      <c r="M42" s="13">
        <f t="shared" si="26"/>
        <v>934147</v>
      </c>
      <c r="N42" s="14">
        <f>L42+M42</f>
        <v>1578147</v>
      </c>
      <c r="P42" s="3" t="s">
        <v>15</v>
      </c>
      <c r="Q42" s="2">
        <v>91</v>
      </c>
      <c r="R42" s="2">
        <v>0</v>
      </c>
      <c r="S42" s="2">
        <v>0</v>
      </c>
      <c r="T42" s="2">
        <v>0</v>
      </c>
      <c r="U42" s="2">
        <v>0</v>
      </c>
      <c r="V42" s="2">
        <v>118</v>
      </c>
      <c r="W42" s="2">
        <v>216</v>
      </c>
      <c r="X42" s="2">
        <v>0</v>
      </c>
      <c r="Y42" s="2">
        <v>59</v>
      </c>
      <c r="Z42" s="2">
        <v>0</v>
      </c>
      <c r="AA42" s="1">
        <f t="shared" si="27"/>
        <v>366</v>
      </c>
      <c r="AB42" s="13">
        <f t="shared" si="27"/>
        <v>118</v>
      </c>
      <c r="AC42" s="14">
        <f>AA42+AB42</f>
        <v>484</v>
      </c>
      <c r="AE42" s="3" t="s">
        <v>15</v>
      </c>
      <c r="AF42" s="2">
        <f t="shared" si="28"/>
        <v>6000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>
        <f t="shared" si="28"/>
        <v>7916.5</v>
      </c>
      <c r="AL42" s="2">
        <f t="shared" si="28"/>
        <v>453.7037037037037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1759.5628415300546</v>
      </c>
      <c r="AQ42" s="16">
        <f t="shared" si="28"/>
        <v>7916.5</v>
      </c>
      <c r="AR42" s="14">
        <f t="shared" si="28"/>
        <v>3260.6342975206612</v>
      </c>
    </row>
    <row r="43" spans="1:44" ht="15" customHeight="1" thickBot="1" x14ac:dyDescent="0.3">
      <c r="A43" s="4" t="s">
        <v>16</v>
      </c>
      <c r="B43" s="2">
        <f t="shared" ref="B43:K43" si="29">SUM(B39:B42)</f>
        <v>53152264.000000007</v>
      </c>
      <c r="C43" s="2">
        <f t="shared" si="29"/>
        <v>236877713.00000006</v>
      </c>
      <c r="D43" s="2">
        <f t="shared" si="29"/>
        <v>3525000</v>
      </c>
      <c r="E43" s="2">
        <f t="shared" si="29"/>
        <v>7380000</v>
      </c>
      <c r="F43" s="2">
        <f t="shared" si="29"/>
        <v>0</v>
      </c>
      <c r="G43" s="2">
        <f t="shared" si="29"/>
        <v>8017107</v>
      </c>
      <c r="H43" s="2">
        <f t="shared" si="29"/>
        <v>33308735.999999993</v>
      </c>
      <c r="I43" s="2">
        <f t="shared" si="29"/>
        <v>9316320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89986000</v>
      </c>
      <c r="M43" s="13">
        <f t="shared" ref="M43" si="31">C43+E43+G43+I43+K43</f>
        <v>261591140.00000006</v>
      </c>
      <c r="N43" s="22">
        <f>L43+M43</f>
        <v>351577140.00000006</v>
      </c>
      <c r="P43" s="4" t="s">
        <v>16</v>
      </c>
      <c r="Q43" s="2">
        <f t="shared" ref="Q43:Z43" si="32">SUM(Q39:Q42)</f>
        <v>12881</v>
      </c>
      <c r="R43" s="2">
        <f t="shared" si="32"/>
        <v>28887</v>
      </c>
      <c r="S43" s="2">
        <f t="shared" si="32"/>
        <v>1067</v>
      </c>
      <c r="T43" s="2">
        <f t="shared" si="32"/>
        <v>664</v>
      </c>
      <c r="U43" s="2">
        <f t="shared" si="32"/>
        <v>230</v>
      </c>
      <c r="V43" s="2">
        <f t="shared" si="32"/>
        <v>2047</v>
      </c>
      <c r="W43" s="2">
        <f t="shared" si="32"/>
        <v>12541</v>
      </c>
      <c r="X43" s="2">
        <f t="shared" si="32"/>
        <v>2096</v>
      </c>
      <c r="Y43" s="2">
        <f t="shared" si="32"/>
        <v>2954</v>
      </c>
      <c r="Z43" s="2">
        <f t="shared" si="32"/>
        <v>0</v>
      </c>
      <c r="AA43" s="1">
        <f t="shared" ref="AA43" si="33">Q43+S43+U43+W43+Y43</f>
        <v>29673</v>
      </c>
      <c r="AB43" s="13">
        <f t="shared" ref="AB43" si="34">R43+T43+V43+X43+Z43</f>
        <v>33694</v>
      </c>
      <c r="AC43" s="22">
        <f>AA43+AB43</f>
        <v>63367</v>
      </c>
      <c r="AE43" s="4" t="s">
        <v>16</v>
      </c>
      <c r="AF43" s="2">
        <f t="shared" ref="AF43:AO43" si="35">IFERROR(B43/Q43, "N.A.")</f>
        <v>4126.4081981212648</v>
      </c>
      <c r="AG43" s="2">
        <f t="shared" si="35"/>
        <v>8200.1493059161585</v>
      </c>
      <c r="AH43" s="2">
        <f t="shared" si="35"/>
        <v>3303.655107778819</v>
      </c>
      <c r="AI43" s="2">
        <f t="shared" si="35"/>
        <v>11114.457831325301</v>
      </c>
      <c r="AJ43" s="2">
        <f t="shared" si="35"/>
        <v>0</v>
      </c>
      <c r="AK43" s="2">
        <f t="shared" si="35"/>
        <v>3916.5153883732291</v>
      </c>
      <c r="AL43" s="2">
        <f t="shared" si="35"/>
        <v>2655.9872418467421</v>
      </c>
      <c r="AM43" s="2">
        <f t="shared" si="35"/>
        <v>4444.8091603053435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3032.5885485121153</v>
      </c>
      <c r="AQ43" s="16">
        <f t="shared" ref="AQ43" si="37">IFERROR(M43/AB43, "N.A.")</f>
        <v>7763.7306345343404</v>
      </c>
      <c r="AR43" s="14">
        <f t="shared" ref="AR43" si="38">IFERROR(N43/AC43, "N.A.")</f>
        <v>5548.2686571874956</v>
      </c>
    </row>
    <row r="44" spans="1:44" ht="15" customHeight="1" thickBot="1" x14ac:dyDescent="0.3">
      <c r="A44" s="5" t="s">
        <v>0</v>
      </c>
      <c r="B44" s="48">
        <f>B43+C43</f>
        <v>290029977.00000006</v>
      </c>
      <c r="C44" s="49"/>
      <c r="D44" s="48">
        <f>D43+E43</f>
        <v>10905000</v>
      </c>
      <c r="E44" s="49"/>
      <c r="F44" s="48">
        <f>F43+G43</f>
        <v>8017107</v>
      </c>
      <c r="G44" s="49"/>
      <c r="H44" s="48">
        <f>H43+I43</f>
        <v>42625055.999999993</v>
      </c>
      <c r="I44" s="49"/>
      <c r="J44" s="48">
        <f>J43+K43</f>
        <v>0</v>
      </c>
      <c r="K44" s="49"/>
      <c r="L44" s="48">
        <f>L43+M43</f>
        <v>351577140.00000006</v>
      </c>
      <c r="M44" s="50"/>
      <c r="N44" s="23">
        <f>B44+D44+F44+H44+J44</f>
        <v>351577140.00000006</v>
      </c>
      <c r="P44" s="5" t="s">
        <v>0</v>
      </c>
      <c r="Q44" s="48">
        <f>Q43+R43</f>
        <v>41768</v>
      </c>
      <c r="R44" s="49"/>
      <c r="S44" s="48">
        <f>S43+T43</f>
        <v>1731</v>
      </c>
      <c r="T44" s="49"/>
      <c r="U44" s="48">
        <f>U43+V43</f>
        <v>2277</v>
      </c>
      <c r="V44" s="49"/>
      <c r="W44" s="48">
        <f>W43+X43</f>
        <v>14637</v>
      </c>
      <c r="X44" s="49"/>
      <c r="Y44" s="48">
        <f>Y43+Z43</f>
        <v>2954</v>
      </c>
      <c r="Z44" s="49"/>
      <c r="AA44" s="48">
        <f>AA43+AB43</f>
        <v>63367</v>
      </c>
      <c r="AB44" s="50"/>
      <c r="AC44" s="23">
        <f>Q44+S44+U44+W44+Y44</f>
        <v>63367</v>
      </c>
      <c r="AE44" s="5" t="s">
        <v>0</v>
      </c>
      <c r="AF44" s="28">
        <f>IFERROR(B44/Q44,"N.A.")</f>
        <v>6943.8320484581509</v>
      </c>
      <c r="AG44" s="29"/>
      <c r="AH44" s="28">
        <f>IFERROR(D44/S44,"N.A.")</f>
        <v>6299.8266897746971</v>
      </c>
      <c r="AI44" s="29"/>
      <c r="AJ44" s="28">
        <f>IFERROR(F44/U44,"N.A.")</f>
        <v>3520.9077733860345</v>
      </c>
      <c r="AK44" s="29"/>
      <c r="AL44" s="28">
        <f>IFERROR(H44/W44,"N.A.")</f>
        <v>2912.144291863086</v>
      </c>
      <c r="AM44" s="29"/>
      <c r="AN44" s="28">
        <f>IFERROR(J44/Y44,"N.A.")</f>
        <v>0</v>
      </c>
      <c r="AO44" s="29"/>
      <c r="AP44" s="28">
        <f>IFERROR(L44/AA44,"N.A.")</f>
        <v>5548.2686571874956</v>
      </c>
      <c r="AQ44" s="29"/>
      <c r="AR44" s="17">
        <f>IFERROR(N44/AC44, "N.A.")</f>
        <v>5548.2686571874956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8" t="s">
        <v>17</v>
      </c>
      <c r="B1" s="19" t="s">
        <v>37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163005915.00000003</v>
      </c>
      <c r="C15" s="2"/>
      <c r="D15" s="2">
        <v>66744620</v>
      </c>
      <c r="E15" s="2"/>
      <c r="F15" s="2">
        <v>48309460.000000007</v>
      </c>
      <c r="G15" s="2"/>
      <c r="H15" s="2">
        <v>292714457.00000024</v>
      </c>
      <c r="I15" s="2"/>
      <c r="J15" s="2">
        <v>0</v>
      </c>
      <c r="K15" s="2"/>
      <c r="L15" s="1">
        <f t="shared" ref="L15:M18" si="0">B15+D15+F15+H15+J15</f>
        <v>570774452.00000024</v>
      </c>
      <c r="M15" s="13">
        <f t="shared" si="0"/>
        <v>0</v>
      </c>
      <c r="N15" s="14">
        <f>L15+M15</f>
        <v>570774452.00000024</v>
      </c>
      <c r="P15" s="3" t="s">
        <v>12</v>
      </c>
      <c r="Q15" s="2">
        <v>19128</v>
      </c>
      <c r="R15" s="2">
        <v>0</v>
      </c>
      <c r="S15" s="2">
        <v>8670</v>
      </c>
      <c r="T15" s="2">
        <v>0</v>
      </c>
      <c r="U15" s="2">
        <v>6103</v>
      </c>
      <c r="V15" s="2">
        <v>0</v>
      </c>
      <c r="W15" s="2">
        <v>54657</v>
      </c>
      <c r="X15" s="2">
        <v>0</v>
      </c>
      <c r="Y15" s="2">
        <v>2514</v>
      </c>
      <c r="Z15" s="2">
        <v>0</v>
      </c>
      <c r="AA15" s="1">
        <f t="shared" ref="AA15:AB18" si="1">Q15+S15+U15+W15+Y15</f>
        <v>91072</v>
      </c>
      <c r="AB15" s="13">
        <f t="shared" si="1"/>
        <v>0</v>
      </c>
      <c r="AC15" s="14">
        <f>AA15+AB15</f>
        <v>91072</v>
      </c>
      <c r="AE15" s="3" t="s">
        <v>12</v>
      </c>
      <c r="AF15" s="2">
        <f t="shared" ref="AF15:AR18" si="2">IFERROR(B15/Q15, "N.A.")</f>
        <v>8521.8483375156848</v>
      </c>
      <c r="AG15" s="2" t="str">
        <f t="shared" si="2"/>
        <v>N.A.</v>
      </c>
      <c r="AH15" s="2">
        <f t="shared" si="2"/>
        <v>7698.3414071510961</v>
      </c>
      <c r="AI15" s="2" t="str">
        <f t="shared" si="2"/>
        <v>N.A.</v>
      </c>
      <c r="AJ15" s="2">
        <f t="shared" si="2"/>
        <v>7915.6906439456016</v>
      </c>
      <c r="AK15" s="2" t="str">
        <f t="shared" si="2"/>
        <v>N.A.</v>
      </c>
      <c r="AL15" s="2">
        <f t="shared" si="2"/>
        <v>5355.4797555665373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6267.2879919184843</v>
      </c>
      <c r="AQ15" s="16" t="str">
        <f t="shared" si="2"/>
        <v>N.A.</v>
      </c>
      <c r="AR15" s="14">
        <f t="shared" si="2"/>
        <v>6267.2879919184843</v>
      </c>
    </row>
    <row r="16" spans="1:44" ht="15" customHeight="1" thickBot="1" x14ac:dyDescent="0.3">
      <c r="A16" s="3" t="s">
        <v>13</v>
      </c>
      <c r="B16" s="2">
        <v>111883240</v>
      </c>
      <c r="C16" s="2">
        <v>13268940.000000002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111883240</v>
      </c>
      <c r="M16" s="13">
        <f t="shared" si="0"/>
        <v>13268940.000000002</v>
      </c>
      <c r="N16" s="14">
        <f>L16+M16</f>
        <v>125152180</v>
      </c>
      <c r="P16" s="3" t="s">
        <v>13</v>
      </c>
      <c r="Q16" s="2">
        <v>18242</v>
      </c>
      <c r="R16" s="2">
        <v>1934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18242</v>
      </c>
      <c r="AB16" s="13">
        <f t="shared" si="1"/>
        <v>1934</v>
      </c>
      <c r="AC16" s="14">
        <f>AA16+AB16</f>
        <v>20176</v>
      </c>
      <c r="AE16" s="3" t="s">
        <v>13</v>
      </c>
      <c r="AF16" s="2">
        <f t="shared" si="2"/>
        <v>6133.2770529547197</v>
      </c>
      <c r="AG16" s="2">
        <f t="shared" si="2"/>
        <v>6860.8790072388838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6133.2770529547197</v>
      </c>
      <c r="AQ16" s="16">
        <f t="shared" si="2"/>
        <v>6860.8790072388838</v>
      </c>
      <c r="AR16" s="14">
        <f t="shared" si="2"/>
        <v>6203.0224028548773</v>
      </c>
    </row>
    <row r="17" spans="1:44" ht="15" customHeight="1" thickBot="1" x14ac:dyDescent="0.3">
      <c r="A17" s="3" t="s">
        <v>14</v>
      </c>
      <c r="B17" s="2">
        <v>309483959.99999976</v>
      </c>
      <c r="C17" s="2">
        <v>2224225609</v>
      </c>
      <c r="D17" s="2">
        <v>152764941.99999994</v>
      </c>
      <c r="E17" s="2">
        <v>63219160</v>
      </c>
      <c r="F17" s="2"/>
      <c r="G17" s="2">
        <v>113625889.99999999</v>
      </c>
      <c r="H17" s="2"/>
      <c r="I17" s="2">
        <v>162432730.00000006</v>
      </c>
      <c r="J17" s="2">
        <v>0</v>
      </c>
      <c r="K17" s="2"/>
      <c r="L17" s="1">
        <f t="shared" si="0"/>
        <v>462248901.9999997</v>
      </c>
      <c r="M17" s="13">
        <f t="shared" si="0"/>
        <v>2563503389</v>
      </c>
      <c r="N17" s="14">
        <f>L17+M17</f>
        <v>3025752290.9999995</v>
      </c>
      <c r="P17" s="3" t="s">
        <v>14</v>
      </c>
      <c r="Q17" s="2">
        <v>42858</v>
      </c>
      <c r="R17" s="2">
        <v>250155</v>
      </c>
      <c r="S17" s="2">
        <v>16357</v>
      </c>
      <c r="T17" s="2">
        <v>4618</v>
      </c>
      <c r="U17" s="2">
        <v>0</v>
      </c>
      <c r="V17" s="2">
        <v>11386</v>
      </c>
      <c r="W17" s="2">
        <v>0</v>
      </c>
      <c r="X17" s="2">
        <v>17783</v>
      </c>
      <c r="Y17" s="2">
        <v>3094</v>
      </c>
      <c r="Z17" s="2">
        <v>0</v>
      </c>
      <c r="AA17" s="1">
        <f t="shared" si="1"/>
        <v>62309</v>
      </c>
      <c r="AB17" s="13">
        <f t="shared" si="1"/>
        <v>283942</v>
      </c>
      <c r="AC17" s="14">
        <f>AA17+AB17</f>
        <v>346251</v>
      </c>
      <c r="AE17" s="3" t="s">
        <v>14</v>
      </c>
      <c r="AF17" s="2">
        <f t="shared" si="2"/>
        <v>7221.147977040454</v>
      </c>
      <c r="AG17" s="2">
        <f t="shared" si="2"/>
        <v>8891.3897743399084</v>
      </c>
      <c r="AH17" s="2">
        <f t="shared" si="2"/>
        <v>9339.4229993275021</v>
      </c>
      <c r="AI17" s="2">
        <f t="shared" si="2"/>
        <v>13689.727154612387</v>
      </c>
      <c r="AJ17" s="2" t="str">
        <f t="shared" si="2"/>
        <v>N.A.</v>
      </c>
      <c r="AK17" s="2">
        <f t="shared" si="2"/>
        <v>9979.4387844721568</v>
      </c>
      <c r="AL17" s="2" t="str">
        <f t="shared" si="2"/>
        <v>N.A.</v>
      </c>
      <c r="AM17" s="2">
        <f t="shared" si="2"/>
        <v>9134.1579036158164</v>
      </c>
      <c r="AN17" s="2">
        <f t="shared" si="2"/>
        <v>0</v>
      </c>
      <c r="AO17" s="2" t="str">
        <f t="shared" si="2"/>
        <v>N.A.</v>
      </c>
      <c r="AP17" s="15">
        <f t="shared" si="2"/>
        <v>7418.6538381293185</v>
      </c>
      <c r="AQ17" s="16">
        <f t="shared" si="2"/>
        <v>9028.2641842348094</v>
      </c>
      <c r="AR17" s="14">
        <f t="shared" si="2"/>
        <v>8738.6095375897821</v>
      </c>
    </row>
    <row r="18" spans="1:44" ht="15" customHeight="1" thickBot="1" x14ac:dyDescent="0.3">
      <c r="A18" s="3" t="s">
        <v>15</v>
      </c>
      <c r="B18" s="2">
        <v>1014800</v>
      </c>
      <c r="C18" s="2"/>
      <c r="D18" s="2">
        <v>3560400</v>
      </c>
      <c r="E18" s="2"/>
      <c r="F18" s="2"/>
      <c r="G18" s="2">
        <v>0</v>
      </c>
      <c r="H18" s="2">
        <v>2270400</v>
      </c>
      <c r="I18" s="2"/>
      <c r="J18" s="2">
        <v>0</v>
      </c>
      <c r="K18" s="2"/>
      <c r="L18" s="1">
        <f t="shared" si="0"/>
        <v>6845600</v>
      </c>
      <c r="M18" s="13">
        <f t="shared" si="0"/>
        <v>0</v>
      </c>
      <c r="N18" s="14">
        <f>L18+M18</f>
        <v>6845600</v>
      </c>
      <c r="P18" s="3" t="s">
        <v>15</v>
      </c>
      <c r="Q18" s="2">
        <v>118</v>
      </c>
      <c r="R18" s="2">
        <v>0</v>
      </c>
      <c r="S18" s="2">
        <v>138</v>
      </c>
      <c r="T18" s="2">
        <v>0</v>
      </c>
      <c r="U18" s="2">
        <v>0</v>
      </c>
      <c r="V18" s="2">
        <v>143</v>
      </c>
      <c r="W18" s="2">
        <v>629</v>
      </c>
      <c r="X18" s="2">
        <v>0</v>
      </c>
      <c r="Y18" s="2">
        <v>294</v>
      </c>
      <c r="Z18" s="2">
        <v>0</v>
      </c>
      <c r="AA18" s="1">
        <f t="shared" si="1"/>
        <v>1179</v>
      </c>
      <c r="AB18" s="13">
        <f t="shared" si="1"/>
        <v>143</v>
      </c>
      <c r="AC18" s="22">
        <f>AA18+AB18</f>
        <v>1322</v>
      </c>
      <c r="AE18" s="3" t="s">
        <v>15</v>
      </c>
      <c r="AF18" s="2">
        <f t="shared" si="2"/>
        <v>8600</v>
      </c>
      <c r="AG18" s="2" t="str">
        <f t="shared" si="2"/>
        <v>N.A.</v>
      </c>
      <c r="AH18" s="2">
        <f t="shared" si="2"/>
        <v>25800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3609.5389507154214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5806.2765055131467</v>
      </c>
      <c r="AQ18" s="16">
        <f t="shared" si="2"/>
        <v>0</v>
      </c>
      <c r="AR18" s="14">
        <f t="shared" si="2"/>
        <v>5178.2148260211798</v>
      </c>
    </row>
    <row r="19" spans="1:44" ht="15" customHeight="1" thickBot="1" x14ac:dyDescent="0.3">
      <c r="A19" s="4" t="s">
        <v>16</v>
      </c>
      <c r="B19" s="2">
        <f t="shared" ref="B19:K19" si="3">SUM(B15:B18)</f>
        <v>585387914.99999976</v>
      </c>
      <c r="C19" s="2">
        <f t="shared" si="3"/>
        <v>2237494549</v>
      </c>
      <c r="D19" s="2">
        <f t="shared" si="3"/>
        <v>223069961.99999994</v>
      </c>
      <c r="E19" s="2">
        <f t="shared" si="3"/>
        <v>63219160</v>
      </c>
      <c r="F19" s="2">
        <f t="shared" si="3"/>
        <v>48309460.000000007</v>
      </c>
      <c r="G19" s="2">
        <f t="shared" si="3"/>
        <v>113625889.99999999</v>
      </c>
      <c r="H19" s="2">
        <f t="shared" si="3"/>
        <v>294984857.00000024</v>
      </c>
      <c r="I19" s="2">
        <f t="shared" si="3"/>
        <v>162432730.00000006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1151752194</v>
      </c>
      <c r="M19" s="13">
        <f t="shared" ref="M19" si="5">C19+E19+G19+I19+K19</f>
        <v>2576772329</v>
      </c>
      <c r="N19" s="22">
        <f>L19+M19</f>
        <v>3728524523</v>
      </c>
      <c r="P19" s="4" t="s">
        <v>16</v>
      </c>
      <c r="Q19" s="2">
        <f t="shared" ref="Q19:Z19" si="6">SUM(Q15:Q18)</f>
        <v>80346</v>
      </c>
      <c r="R19" s="2">
        <f t="shared" si="6"/>
        <v>252089</v>
      </c>
      <c r="S19" s="2">
        <f t="shared" si="6"/>
        <v>25165</v>
      </c>
      <c r="T19" s="2">
        <f t="shared" si="6"/>
        <v>4618</v>
      </c>
      <c r="U19" s="2">
        <f t="shared" si="6"/>
        <v>6103</v>
      </c>
      <c r="V19" s="2">
        <f t="shared" si="6"/>
        <v>11529</v>
      </c>
      <c r="W19" s="2">
        <f t="shared" si="6"/>
        <v>55286</v>
      </c>
      <c r="X19" s="2">
        <f t="shared" si="6"/>
        <v>17783</v>
      </c>
      <c r="Y19" s="2">
        <f t="shared" si="6"/>
        <v>5902</v>
      </c>
      <c r="Z19" s="2">
        <f t="shared" si="6"/>
        <v>0</v>
      </c>
      <c r="AA19" s="1">
        <f t="shared" ref="AA19" si="7">Q19+S19+U19+W19+Y19</f>
        <v>172802</v>
      </c>
      <c r="AB19" s="13">
        <f t="shared" ref="AB19" si="8">R19+T19+V19+X19+Z19</f>
        <v>286019</v>
      </c>
      <c r="AC19" s="14">
        <f>AA19+AB19</f>
        <v>458821</v>
      </c>
      <c r="AE19" s="4" t="s">
        <v>16</v>
      </c>
      <c r="AF19" s="2">
        <f t="shared" ref="AF19:AO19" si="9">IFERROR(B19/Q19, "N.A.")</f>
        <v>7285.8376894929397</v>
      </c>
      <c r="AG19" s="2">
        <f t="shared" si="9"/>
        <v>8875.8119116661182</v>
      </c>
      <c r="AH19" s="2">
        <f t="shared" si="9"/>
        <v>8864.2941386846796</v>
      </c>
      <c r="AI19" s="2">
        <f t="shared" si="9"/>
        <v>13689.727154612387</v>
      </c>
      <c r="AJ19" s="2">
        <f t="shared" si="9"/>
        <v>7915.6906439456016</v>
      </c>
      <c r="AK19" s="2">
        <f t="shared" si="9"/>
        <v>9855.6587735276244</v>
      </c>
      <c r="AL19" s="2">
        <f t="shared" si="9"/>
        <v>5335.615834026702</v>
      </c>
      <c r="AM19" s="2">
        <f t="shared" si="9"/>
        <v>9134.1579036158164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6665.1554611636438</v>
      </c>
      <c r="AQ19" s="16">
        <f t="shared" ref="AQ19" si="11">IFERROR(M19/AB19, "N.A.")</f>
        <v>9009.0949517339759</v>
      </c>
      <c r="AR19" s="14">
        <f t="shared" ref="AR19" si="12">IFERROR(N19/AC19, "N.A.")</f>
        <v>8126.3161952046657</v>
      </c>
    </row>
    <row r="20" spans="1:44" ht="15" customHeight="1" thickBot="1" x14ac:dyDescent="0.3">
      <c r="A20" s="5" t="s">
        <v>0</v>
      </c>
      <c r="B20" s="48">
        <f>B19+C19</f>
        <v>2822882464</v>
      </c>
      <c r="C20" s="49"/>
      <c r="D20" s="48">
        <f>D19+E19</f>
        <v>286289121.99999994</v>
      </c>
      <c r="E20" s="49"/>
      <c r="F20" s="48">
        <f>F19+G19</f>
        <v>161935350</v>
      </c>
      <c r="G20" s="49"/>
      <c r="H20" s="48">
        <f>H19+I19</f>
        <v>457417587.0000003</v>
      </c>
      <c r="I20" s="49"/>
      <c r="J20" s="48">
        <f>J19+K19</f>
        <v>0</v>
      </c>
      <c r="K20" s="49"/>
      <c r="L20" s="48">
        <f>L19+M19</f>
        <v>3728524523</v>
      </c>
      <c r="M20" s="50"/>
      <c r="N20" s="23">
        <f>B20+D20+F20+H20+J20</f>
        <v>3728524523.0000005</v>
      </c>
      <c r="P20" s="5" t="s">
        <v>0</v>
      </c>
      <c r="Q20" s="48">
        <f>Q19+R19</f>
        <v>332435</v>
      </c>
      <c r="R20" s="49"/>
      <c r="S20" s="48">
        <f>S19+T19</f>
        <v>29783</v>
      </c>
      <c r="T20" s="49"/>
      <c r="U20" s="48">
        <f>U19+V19</f>
        <v>17632</v>
      </c>
      <c r="V20" s="49"/>
      <c r="W20" s="48">
        <f>W19+X19</f>
        <v>73069</v>
      </c>
      <c r="X20" s="49"/>
      <c r="Y20" s="48">
        <f>Y19+Z19</f>
        <v>5902</v>
      </c>
      <c r="Z20" s="49"/>
      <c r="AA20" s="48">
        <f>AA19+AB19</f>
        <v>458821</v>
      </c>
      <c r="AB20" s="49"/>
      <c r="AC20" s="24">
        <f>Q20+S20+U20+W20+Y20</f>
        <v>458821</v>
      </c>
      <c r="AE20" s="5" t="s">
        <v>0</v>
      </c>
      <c r="AF20" s="28">
        <f>IFERROR(B20/Q20,"N.A.")</f>
        <v>8491.53207093116</v>
      </c>
      <c r="AG20" s="29"/>
      <c r="AH20" s="28">
        <f>IFERROR(D20/S20,"N.A.")</f>
        <v>9612.5011583789383</v>
      </c>
      <c r="AI20" s="29"/>
      <c r="AJ20" s="28">
        <f>IFERROR(F20/U20,"N.A.")</f>
        <v>9184.1736615245009</v>
      </c>
      <c r="AK20" s="29"/>
      <c r="AL20" s="28">
        <f>IFERROR(H20/W20,"N.A.")</f>
        <v>6260.0772831159629</v>
      </c>
      <c r="AM20" s="29"/>
      <c r="AN20" s="28">
        <f>IFERROR(J20/Y20,"N.A.")</f>
        <v>0</v>
      </c>
      <c r="AO20" s="29"/>
      <c r="AP20" s="28">
        <f>IFERROR(L20/AA20,"N.A.")</f>
        <v>8126.3161952046657</v>
      </c>
      <c r="AQ20" s="29"/>
      <c r="AR20" s="17">
        <f>IFERROR(N20/AC20, "N.A.")</f>
        <v>8126.3161952046667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136777539.99999997</v>
      </c>
      <c r="C27" s="2"/>
      <c r="D27" s="2">
        <v>63156270.000000007</v>
      </c>
      <c r="E27" s="2"/>
      <c r="F27" s="2">
        <v>39602980</v>
      </c>
      <c r="G27" s="2"/>
      <c r="H27" s="2">
        <v>205805195.00000009</v>
      </c>
      <c r="I27" s="2"/>
      <c r="J27" s="2">
        <v>0</v>
      </c>
      <c r="K27" s="2"/>
      <c r="L27" s="1">
        <f t="shared" ref="L27:M30" si="13">B27+D27+F27+H27+J27</f>
        <v>445341985.00000006</v>
      </c>
      <c r="M27" s="13">
        <f t="shared" si="13"/>
        <v>0</v>
      </c>
      <c r="N27" s="14">
        <f>L27+M27</f>
        <v>445341985.00000006</v>
      </c>
      <c r="P27" s="3" t="s">
        <v>12</v>
      </c>
      <c r="Q27" s="2">
        <v>15207</v>
      </c>
      <c r="R27" s="2">
        <v>0</v>
      </c>
      <c r="S27" s="2">
        <v>8122</v>
      </c>
      <c r="T27" s="2">
        <v>0</v>
      </c>
      <c r="U27" s="2">
        <v>4736</v>
      </c>
      <c r="V27" s="2">
        <v>0</v>
      </c>
      <c r="W27" s="2">
        <v>29262</v>
      </c>
      <c r="X27" s="2">
        <v>0</v>
      </c>
      <c r="Y27" s="2">
        <v>353</v>
      </c>
      <c r="Z27" s="2">
        <v>0</v>
      </c>
      <c r="AA27" s="1">
        <f t="shared" ref="AA27:AB30" si="14">Q27+S27+U27+W27+Y27</f>
        <v>57680</v>
      </c>
      <c r="AB27" s="13">
        <f t="shared" si="14"/>
        <v>0</v>
      </c>
      <c r="AC27" s="14">
        <f>AA27+AB27</f>
        <v>57680</v>
      </c>
      <c r="AE27" s="3" t="s">
        <v>12</v>
      </c>
      <c r="AF27" s="2">
        <f t="shared" ref="AF27:AR30" si="15">IFERROR(B27/Q27, "N.A.")</f>
        <v>8994.3802196356919</v>
      </c>
      <c r="AG27" s="2" t="str">
        <f t="shared" si="15"/>
        <v>N.A.</v>
      </c>
      <c r="AH27" s="2">
        <f t="shared" si="15"/>
        <v>7775.9505048017736</v>
      </c>
      <c r="AI27" s="2" t="str">
        <f t="shared" si="15"/>
        <v>N.A.</v>
      </c>
      <c r="AJ27" s="2">
        <f t="shared" si="15"/>
        <v>8362.11570945946</v>
      </c>
      <c r="AK27" s="2" t="str">
        <f t="shared" si="15"/>
        <v>N.A.</v>
      </c>
      <c r="AL27" s="2">
        <f t="shared" si="15"/>
        <v>7033.1896316041311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7720.90820041609</v>
      </c>
      <c r="AQ27" s="16" t="str">
        <f t="shared" si="15"/>
        <v>N.A.</v>
      </c>
      <c r="AR27" s="14">
        <f t="shared" si="15"/>
        <v>7720.90820041609</v>
      </c>
    </row>
    <row r="28" spans="1:44" ht="15" customHeight="1" thickBot="1" x14ac:dyDescent="0.3">
      <c r="A28" s="3" t="s">
        <v>13</v>
      </c>
      <c r="B28" s="2">
        <v>15226000.000000002</v>
      </c>
      <c r="C28" s="2">
        <v>731000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15226000.000000002</v>
      </c>
      <c r="M28" s="13">
        <f t="shared" si="13"/>
        <v>731000</v>
      </c>
      <c r="N28" s="14">
        <f>L28+M28</f>
        <v>15957000.000000002</v>
      </c>
      <c r="P28" s="3" t="s">
        <v>13</v>
      </c>
      <c r="Q28" s="2">
        <v>1444</v>
      </c>
      <c r="R28" s="2">
        <v>547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1444</v>
      </c>
      <c r="AB28" s="13">
        <f t="shared" si="14"/>
        <v>547</v>
      </c>
      <c r="AC28" s="14">
        <f>AA28+AB28</f>
        <v>1991</v>
      </c>
      <c r="AE28" s="3" t="s">
        <v>13</v>
      </c>
      <c r="AF28" s="2">
        <f t="shared" si="15"/>
        <v>10544.32132963989</v>
      </c>
      <c r="AG28" s="2">
        <f t="shared" si="15"/>
        <v>1336.3802559414992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10544.32132963989</v>
      </c>
      <c r="AQ28" s="16">
        <f t="shared" si="15"/>
        <v>1336.3802559414992</v>
      </c>
      <c r="AR28" s="14">
        <f t="shared" si="15"/>
        <v>8014.5655449522865</v>
      </c>
    </row>
    <row r="29" spans="1:44" ht="15" customHeight="1" thickBot="1" x14ac:dyDescent="0.3">
      <c r="A29" s="3" t="s">
        <v>14</v>
      </c>
      <c r="B29" s="2">
        <v>172443210</v>
      </c>
      <c r="C29" s="2">
        <v>1429267947.9999988</v>
      </c>
      <c r="D29" s="2">
        <v>99166149.999999985</v>
      </c>
      <c r="E29" s="2">
        <v>51591400</v>
      </c>
      <c r="F29" s="2"/>
      <c r="G29" s="2">
        <v>98903090</v>
      </c>
      <c r="H29" s="2"/>
      <c r="I29" s="2">
        <v>120376219.99999999</v>
      </c>
      <c r="J29" s="2">
        <v>0</v>
      </c>
      <c r="K29" s="2"/>
      <c r="L29" s="1">
        <f t="shared" si="13"/>
        <v>271609360</v>
      </c>
      <c r="M29" s="13">
        <f t="shared" si="13"/>
        <v>1700138657.9999988</v>
      </c>
      <c r="N29" s="14">
        <f>L29+M29</f>
        <v>1971748017.9999988</v>
      </c>
      <c r="P29" s="3" t="s">
        <v>14</v>
      </c>
      <c r="Q29" s="2">
        <v>22352</v>
      </c>
      <c r="R29" s="2">
        <v>152900</v>
      </c>
      <c r="S29" s="2">
        <v>10397</v>
      </c>
      <c r="T29" s="2">
        <v>3452</v>
      </c>
      <c r="U29" s="2">
        <v>0</v>
      </c>
      <c r="V29" s="2">
        <v>10111</v>
      </c>
      <c r="W29" s="2">
        <v>0</v>
      </c>
      <c r="X29" s="2">
        <v>12900</v>
      </c>
      <c r="Y29" s="2">
        <v>669</v>
      </c>
      <c r="Z29" s="2">
        <v>0</v>
      </c>
      <c r="AA29" s="1">
        <f t="shared" si="14"/>
        <v>33418</v>
      </c>
      <c r="AB29" s="13">
        <f t="shared" si="14"/>
        <v>179363</v>
      </c>
      <c r="AC29" s="14">
        <f>AA29+AB29</f>
        <v>212781</v>
      </c>
      <c r="AE29" s="3" t="s">
        <v>14</v>
      </c>
      <c r="AF29" s="2">
        <f t="shared" si="15"/>
        <v>7714.8894953471727</v>
      </c>
      <c r="AG29" s="2">
        <f t="shared" si="15"/>
        <v>9347.730202746885</v>
      </c>
      <c r="AH29" s="2">
        <f t="shared" si="15"/>
        <v>9537.9580648263909</v>
      </c>
      <c r="AI29" s="2">
        <f t="shared" si="15"/>
        <v>14945.365005793743</v>
      </c>
      <c r="AJ29" s="2" t="str">
        <f t="shared" si="15"/>
        <v>N.A.</v>
      </c>
      <c r="AK29" s="2">
        <f t="shared" si="15"/>
        <v>9781.7317772722781</v>
      </c>
      <c r="AL29" s="2" t="str">
        <f t="shared" si="15"/>
        <v>N.A.</v>
      </c>
      <c r="AM29" s="2">
        <f t="shared" si="15"/>
        <v>9331.4899224806195</v>
      </c>
      <c r="AN29" s="2">
        <f t="shared" si="15"/>
        <v>0</v>
      </c>
      <c r="AO29" s="2" t="str">
        <f t="shared" si="15"/>
        <v>N.A.</v>
      </c>
      <c r="AP29" s="15">
        <f t="shared" si="15"/>
        <v>8127.6366030283079</v>
      </c>
      <c r="AQ29" s="16">
        <f t="shared" si="15"/>
        <v>9478.7590417198571</v>
      </c>
      <c r="AR29" s="14">
        <f t="shared" si="15"/>
        <v>9266.5605387699034</v>
      </c>
    </row>
    <row r="30" spans="1:44" ht="15" customHeight="1" thickBot="1" x14ac:dyDescent="0.3">
      <c r="A30" s="3" t="s">
        <v>15</v>
      </c>
      <c r="B30" s="2">
        <v>1014800</v>
      </c>
      <c r="C30" s="2"/>
      <c r="D30" s="2">
        <v>3560400</v>
      </c>
      <c r="E30" s="2"/>
      <c r="F30" s="2"/>
      <c r="G30" s="2">
        <v>0</v>
      </c>
      <c r="H30" s="2">
        <v>2270400</v>
      </c>
      <c r="I30" s="2"/>
      <c r="J30" s="2">
        <v>0</v>
      </c>
      <c r="K30" s="2"/>
      <c r="L30" s="1">
        <f t="shared" si="13"/>
        <v>6845600</v>
      </c>
      <c r="M30" s="13">
        <f t="shared" si="13"/>
        <v>0</v>
      </c>
      <c r="N30" s="14">
        <f>L30+M30</f>
        <v>6845600</v>
      </c>
      <c r="P30" s="3" t="s">
        <v>15</v>
      </c>
      <c r="Q30" s="2">
        <v>118</v>
      </c>
      <c r="R30" s="2">
        <v>0</v>
      </c>
      <c r="S30" s="2">
        <v>138</v>
      </c>
      <c r="T30" s="2">
        <v>0</v>
      </c>
      <c r="U30" s="2">
        <v>0</v>
      </c>
      <c r="V30" s="2">
        <v>143</v>
      </c>
      <c r="W30" s="2">
        <v>411</v>
      </c>
      <c r="X30" s="2">
        <v>0</v>
      </c>
      <c r="Y30" s="2">
        <v>147</v>
      </c>
      <c r="Z30" s="2">
        <v>0</v>
      </c>
      <c r="AA30" s="1">
        <f t="shared" si="14"/>
        <v>814</v>
      </c>
      <c r="AB30" s="13">
        <f t="shared" si="14"/>
        <v>143</v>
      </c>
      <c r="AC30" s="22">
        <f>AA30+AB30</f>
        <v>957</v>
      </c>
      <c r="AE30" s="3" t="s">
        <v>15</v>
      </c>
      <c r="AF30" s="2">
        <f t="shared" si="15"/>
        <v>8600</v>
      </c>
      <c r="AG30" s="2" t="str">
        <f t="shared" si="15"/>
        <v>N.A.</v>
      </c>
      <c r="AH30" s="2">
        <f t="shared" si="15"/>
        <v>25800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5524.0875912408756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8409.8280098280102</v>
      </c>
      <c r="AQ30" s="16">
        <f t="shared" si="15"/>
        <v>0</v>
      </c>
      <c r="AR30" s="14">
        <f t="shared" si="15"/>
        <v>7153.1870428422153</v>
      </c>
    </row>
    <row r="31" spans="1:44" ht="15" customHeight="1" thickBot="1" x14ac:dyDescent="0.3">
      <c r="A31" s="4" t="s">
        <v>16</v>
      </c>
      <c r="B31" s="2">
        <f t="shared" ref="B31:K31" si="16">SUM(B27:B30)</f>
        <v>325461550</v>
      </c>
      <c r="C31" s="2">
        <f t="shared" si="16"/>
        <v>1429998947.9999988</v>
      </c>
      <c r="D31" s="2">
        <f t="shared" si="16"/>
        <v>165882820</v>
      </c>
      <c r="E31" s="2">
        <f t="shared" si="16"/>
        <v>51591400</v>
      </c>
      <c r="F31" s="2">
        <f t="shared" si="16"/>
        <v>39602980</v>
      </c>
      <c r="G31" s="2">
        <f t="shared" si="16"/>
        <v>98903090</v>
      </c>
      <c r="H31" s="2">
        <f t="shared" si="16"/>
        <v>208075595.00000009</v>
      </c>
      <c r="I31" s="2">
        <f t="shared" si="16"/>
        <v>120376219.99999999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739022945.00000012</v>
      </c>
      <c r="M31" s="13">
        <f t="shared" ref="M31" si="18">C31+E31+G31+I31+K31</f>
        <v>1700869657.9999988</v>
      </c>
      <c r="N31" s="22">
        <f>L31+M31</f>
        <v>2439892602.999999</v>
      </c>
      <c r="P31" s="4" t="s">
        <v>16</v>
      </c>
      <c r="Q31" s="2">
        <f t="shared" ref="Q31:Z31" si="19">SUM(Q27:Q30)</f>
        <v>39121</v>
      </c>
      <c r="R31" s="2">
        <f t="shared" si="19"/>
        <v>153447</v>
      </c>
      <c r="S31" s="2">
        <f t="shared" si="19"/>
        <v>18657</v>
      </c>
      <c r="T31" s="2">
        <f t="shared" si="19"/>
        <v>3452</v>
      </c>
      <c r="U31" s="2">
        <f t="shared" si="19"/>
        <v>4736</v>
      </c>
      <c r="V31" s="2">
        <f t="shared" si="19"/>
        <v>10254</v>
      </c>
      <c r="W31" s="2">
        <f t="shared" si="19"/>
        <v>29673</v>
      </c>
      <c r="X31" s="2">
        <f t="shared" si="19"/>
        <v>12900</v>
      </c>
      <c r="Y31" s="2">
        <f t="shared" si="19"/>
        <v>1169</v>
      </c>
      <c r="Z31" s="2">
        <f t="shared" si="19"/>
        <v>0</v>
      </c>
      <c r="AA31" s="1">
        <f t="shared" ref="AA31" si="20">Q31+S31+U31+W31+Y31</f>
        <v>93356</v>
      </c>
      <c r="AB31" s="13">
        <f t="shared" ref="AB31" si="21">R31+T31+V31+X31+Z31</f>
        <v>180053</v>
      </c>
      <c r="AC31" s="14">
        <f>AA31+AB31</f>
        <v>273409</v>
      </c>
      <c r="AE31" s="4" t="s">
        <v>16</v>
      </c>
      <c r="AF31" s="2">
        <f t="shared" ref="AF31:AO31" si="22">IFERROR(B31/Q31, "N.A.")</f>
        <v>8319.3566115385602</v>
      </c>
      <c r="AG31" s="2">
        <f t="shared" si="22"/>
        <v>9319.1717531134454</v>
      </c>
      <c r="AH31" s="2">
        <f t="shared" si="22"/>
        <v>8891.1840060031082</v>
      </c>
      <c r="AI31" s="2">
        <f t="shared" si="22"/>
        <v>14945.365005793743</v>
      </c>
      <c r="AJ31" s="2">
        <f t="shared" si="22"/>
        <v>8362.11570945946</v>
      </c>
      <c r="AK31" s="2">
        <f t="shared" si="22"/>
        <v>9645.317924712308</v>
      </c>
      <c r="AL31" s="2">
        <f t="shared" si="22"/>
        <v>7012.2870960132141</v>
      </c>
      <c r="AM31" s="2">
        <f t="shared" si="22"/>
        <v>9331.4899224806195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7916.1804811688598</v>
      </c>
      <c r="AQ31" s="16">
        <f t="shared" ref="AQ31" si="24">IFERROR(M31/AB31, "N.A.")</f>
        <v>9446.4944099792774</v>
      </c>
      <c r="AR31" s="14">
        <f t="shared" ref="AR31" si="25">IFERROR(N31/AC31, "N.A.")</f>
        <v>8923.9659374782805</v>
      </c>
    </row>
    <row r="32" spans="1:44" ht="15" customHeight="1" thickBot="1" x14ac:dyDescent="0.3">
      <c r="A32" s="5" t="s">
        <v>0</v>
      </c>
      <c r="B32" s="48">
        <f>B31+C31</f>
        <v>1755460497.9999988</v>
      </c>
      <c r="C32" s="49"/>
      <c r="D32" s="48">
        <f>D31+E31</f>
        <v>217474220</v>
      </c>
      <c r="E32" s="49"/>
      <c r="F32" s="48">
        <f>F31+G31</f>
        <v>138506070</v>
      </c>
      <c r="G32" s="49"/>
      <c r="H32" s="48">
        <f>H31+I31</f>
        <v>328451815.00000006</v>
      </c>
      <c r="I32" s="49"/>
      <c r="J32" s="48">
        <f>J31+K31</f>
        <v>0</v>
      </c>
      <c r="K32" s="49"/>
      <c r="L32" s="48">
        <f>L31+M31</f>
        <v>2439892602.999999</v>
      </c>
      <c r="M32" s="50"/>
      <c r="N32" s="23">
        <f>B32+D32+F32+H32+J32</f>
        <v>2439892602.999999</v>
      </c>
      <c r="P32" s="5" t="s">
        <v>0</v>
      </c>
      <c r="Q32" s="48">
        <f>Q31+R31</f>
        <v>192568</v>
      </c>
      <c r="R32" s="49"/>
      <c r="S32" s="48">
        <f>S31+T31</f>
        <v>22109</v>
      </c>
      <c r="T32" s="49"/>
      <c r="U32" s="48">
        <f>U31+V31</f>
        <v>14990</v>
      </c>
      <c r="V32" s="49"/>
      <c r="W32" s="48">
        <f>W31+X31</f>
        <v>42573</v>
      </c>
      <c r="X32" s="49"/>
      <c r="Y32" s="48">
        <f>Y31+Z31</f>
        <v>1169</v>
      </c>
      <c r="Z32" s="49"/>
      <c r="AA32" s="48">
        <f>AA31+AB31</f>
        <v>273409</v>
      </c>
      <c r="AB32" s="49"/>
      <c r="AC32" s="24">
        <f>Q32+S32+U32+W32+Y32</f>
        <v>273409</v>
      </c>
      <c r="AE32" s="5" t="s">
        <v>0</v>
      </c>
      <c r="AF32" s="28">
        <f>IFERROR(B32/Q32,"N.A.")</f>
        <v>9116.0550974201251</v>
      </c>
      <c r="AG32" s="29"/>
      <c r="AH32" s="28">
        <f>IFERROR(D32/S32,"N.A.")</f>
        <v>9836.4566466145006</v>
      </c>
      <c r="AI32" s="29"/>
      <c r="AJ32" s="28">
        <f>IFERROR(F32/U32,"N.A.")</f>
        <v>9239.8979319546361</v>
      </c>
      <c r="AK32" s="29"/>
      <c r="AL32" s="28">
        <f>IFERROR(H32/W32,"N.A.")</f>
        <v>7715.026307753742</v>
      </c>
      <c r="AM32" s="29"/>
      <c r="AN32" s="28">
        <f>IFERROR(J32/Y32,"N.A.")</f>
        <v>0</v>
      </c>
      <c r="AO32" s="29"/>
      <c r="AP32" s="28">
        <f>IFERROR(L32/AA32,"N.A.")</f>
        <v>8923.9659374782805</v>
      </c>
      <c r="AQ32" s="29"/>
      <c r="AR32" s="17">
        <f>IFERROR(N32/AC32, "N.A.")</f>
        <v>8923.9659374782805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26228375</v>
      </c>
      <c r="C39" s="2"/>
      <c r="D39" s="2">
        <v>3588350</v>
      </c>
      <c r="E39" s="2"/>
      <c r="F39" s="2">
        <v>8706480</v>
      </c>
      <c r="G39" s="2"/>
      <c r="H39" s="2">
        <v>86909262</v>
      </c>
      <c r="I39" s="2"/>
      <c r="J39" s="2">
        <v>0</v>
      </c>
      <c r="K39" s="2"/>
      <c r="L39" s="1">
        <f t="shared" ref="L39:M42" si="26">B39+D39+F39+H39+J39</f>
        <v>125432467</v>
      </c>
      <c r="M39" s="13">
        <f t="shared" si="26"/>
        <v>0</v>
      </c>
      <c r="N39" s="14">
        <f>L39+M39</f>
        <v>125432467</v>
      </c>
      <c r="P39" s="3" t="s">
        <v>12</v>
      </c>
      <c r="Q39" s="2">
        <v>3921</v>
      </c>
      <c r="R39" s="2">
        <v>0</v>
      </c>
      <c r="S39" s="2">
        <v>548</v>
      </c>
      <c r="T39" s="2">
        <v>0</v>
      </c>
      <c r="U39" s="2">
        <v>1367</v>
      </c>
      <c r="V39" s="2">
        <v>0</v>
      </c>
      <c r="W39" s="2">
        <v>25395</v>
      </c>
      <c r="X39" s="2">
        <v>0</v>
      </c>
      <c r="Y39" s="2">
        <v>2161</v>
      </c>
      <c r="Z39" s="2">
        <v>0</v>
      </c>
      <c r="AA39" s="1">
        <f t="shared" ref="AA39:AB42" si="27">Q39+S39+U39+W39+Y39</f>
        <v>33392</v>
      </c>
      <c r="AB39" s="13">
        <f t="shared" si="27"/>
        <v>0</v>
      </c>
      <c r="AC39" s="14">
        <f>AA39+AB39</f>
        <v>33392</v>
      </c>
      <c r="AE39" s="3" t="s">
        <v>12</v>
      </c>
      <c r="AF39" s="2">
        <f t="shared" ref="AF39:AR42" si="28">IFERROR(B39/Q39, "N.A.")</f>
        <v>6689.2055598061716</v>
      </c>
      <c r="AG39" s="2" t="str">
        <f t="shared" si="28"/>
        <v>N.A.</v>
      </c>
      <c r="AH39" s="2">
        <f t="shared" si="28"/>
        <v>6548.0839416058398</v>
      </c>
      <c r="AI39" s="2" t="str">
        <f t="shared" si="28"/>
        <v>N.A.</v>
      </c>
      <c r="AJ39" s="2">
        <f t="shared" si="28"/>
        <v>6369.0416971470377</v>
      </c>
      <c r="AK39" s="2" t="str">
        <f t="shared" si="28"/>
        <v>N.A.</v>
      </c>
      <c r="AL39" s="2">
        <f t="shared" si="28"/>
        <v>3422.2981689308917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3756.3628114518447</v>
      </c>
      <c r="AQ39" s="16" t="str">
        <f t="shared" si="28"/>
        <v>N.A.</v>
      </c>
      <c r="AR39" s="14">
        <f t="shared" si="28"/>
        <v>3756.3628114518447</v>
      </c>
    </row>
    <row r="40" spans="1:44" ht="15" customHeight="1" thickBot="1" x14ac:dyDescent="0.3">
      <c r="A40" s="3" t="s">
        <v>13</v>
      </c>
      <c r="B40" s="2">
        <v>96657240</v>
      </c>
      <c r="C40" s="2">
        <v>12537940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96657240</v>
      </c>
      <c r="M40" s="13">
        <f t="shared" si="26"/>
        <v>12537940</v>
      </c>
      <c r="N40" s="14">
        <f>L40+M40</f>
        <v>109195180</v>
      </c>
      <c r="P40" s="3" t="s">
        <v>13</v>
      </c>
      <c r="Q40" s="2">
        <v>16798</v>
      </c>
      <c r="R40" s="2">
        <v>1387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16798</v>
      </c>
      <c r="AB40" s="13">
        <f t="shared" si="27"/>
        <v>1387</v>
      </c>
      <c r="AC40" s="14">
        <f>AA40+AB40</f>
        <v>18185</v>
      </c>
      <c r="AE40" s="3" t="s">
        <v>13</v>
      </c>
      <c r="AF40" s="2">
        <f t="shared" si="28"/>
        <v>5754.0921538278362</v>
      </c>
      <c r="AG40" s="2">
        <f t="shared" si="28"/>
        <v>9039.6106705118964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5754.0921538278362</v>
      </c>
      <c r="AQ40" s="16">
        <f t="shared" si="28"/>
        <v>9039.6106705118964</v>
      </c>
      <c r="AR40" s="14">
        <f t="shared" si="28"/>
        <v>6004.6840802859497</v>
      </c>
    </row>
    <row r="41" spans="1:44" ht="15" customHeight="1" thickBot="1" x14ac:dyDescent="0.3">
      <c r="A41" s="3" t="s">
        <v>14</v>
      </c>
      <c r="B41" s="2">
        <v>137040750.00000003</v>
      </c>
      <c r="C41" s="2">
        <v>794957660.9999994</v>
      </c>
      <c r="D41" s="2">
        <v>53598791.999999985</v>
      </c>
      <c r="E41" s="2">
        <v>11627760</v>
      </c>
      <c r="F41" s="2"/>
      <c r="G41" s="2">
        <v>14722800</v>
      </c>
      <c r="H41" s="2"/>
      <c r="I41" s="2">
        <v>42056509.999999993</v>
      </c>
      <c r="J41" s="2">
        <v>0</v>
      </c>
      <c r="K41" s="2"/>
      <c r="L41" s="1">
        <f t="shared" si="26"/>
        <v>190639542</v>
      </c>
      <c r="M41" s="13">
        <f t="shared" si="26"/>
        <v>863364730.9999994</v>
      </c>
      <c r="N41" s="14">
        <f>L41+M41</f>
        <v>1054004272.9999994</v>
      </c>
      <c r="P41" s="3" t="s">
        <v>14</v>
      </c>
      <c r="Q41" s="2">
        <v>20506</v>
      </c>
      <c r="R41" s="2">
        <v>97255</v>
      </c>
      <c r="S41" s="2">
        <v>5960</v>
      </c>
      <c r="T41" s="2">
        <v>1166</v>
      </c>
      <c r="U41" s="2">
        <v>0</v>
      </c>
      <c r="V41" s="2">
        <v>1275</v>
      </c>
      <c r="W41" s="2">
        <v>0</v>
      </c>
      <c r="X41" s="2">
        <v>4883</v>
      </c>
      <c r="Y41" s="2">
        <v>2425</v>
      </c>
      <c r="Z41" s="2">
        <v>0</v>
      </c>
      <c r="AA41" s="1">
        <f t="shared" si="27"/>
        <v>28891</v>
      </c>
      <c r="AB41" s="13">
        <f t="shared" si="27"/>
        <v>104579</v>
      </c>
      <c r="AC41" s="14">
        <f>AA41+AB41</f>
        <v>133470</v>
      </c>
      <c r="AE41" s="3" t="s">
        <v>14</v>
      </c>
      <c r="AF41" s="2">
        <f t="shared" si="28"/>
        <v>6682.9586462498792</v>
      </c>
      <c r="AG41" s="2">
        <f t="shared" si="28"/>
        <v>8173.9515808955775</v>
      </c>
      <c r="AH41" s="2">
        <f t="shared" si="28"/>
        <v>8993.0859060402654</v>
      </c>
      <c r="AI41" s="2">
        <f t="shared" si="28"/>
        <v>9972.3499142367073</v>
      </c>
      <c r="AJ41" s="2" t="str">
        <f t="shared" si="28"/>
        <v>N.A.</v>
      </c>
      <c r="AK41" s="2">
        <f t="shared" si="28"/>
        <v>11547.294117647059</v>
      </c>
      <c r="AL41" s="2" t="str">
        <f t="shared" si="28"/>
        <v>N.A.</v>
      </c>
      <c r="AM41" s="2">
        <f t="shared" si="28"/>
        <v>8612.8425148474289</v>
      </c>
      <c r="AN41" s="2">
        <f t="shared" si="28"/>
        <v>0</v>
      </c>
      <c r="AO41" s="2" t="str">
        <f t="shared" si="28"/>
        <v>N.A.</v>
      </c>
      <c r="AP41" s="15">
        <f t="shared" si="28"/>
        <v>6598.5788653906056</v>
      </c>
      <c r="AQ41" s="16">
        <f t="shared" si="28"/>
        <v>8255.622362042086</v>
      </c>
      <c r="AR41" s="14">
        <f t="shared" si="28"/>
        <v>7896.9376863714651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218</v>
      </c>
      <c r="X42" s="2">
        <v>0</v>
      </c>
      <c r="Y42" s="2">
        <v>147</v>
      </c>
      <c r="Z42" s="2">
        <v>0</v>
      </c>
      <c r="AA42" s="1">
        <f t="shared" si="27"/>
        <v>365</v>
      </c>
      <c r="AB42" s="13">
        <f t="shared" si="27"/>
        <v>0</v>
      </c>
      <c r="AC42" s="14">
        <f>AA42+AB42</f>
        <v>365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0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0</v>
      </c>
      <c r="AQ42" s="16" t="str">
        <f t="shared" si="28"/>
        <v>N.A.</v>
      </c>
      <c r="AR42" s="14">
        <f t="shared" si="28"/>
        <v>0</v>
      </c>
    </row>
    <row r="43" spans="1:44" ht="15" customHeight="1" thickBot="1" x14ac:dyDescent="0.3">
      <c r="A43" s="4" t="s">
        <v>16</v>
      </c>
      <c r="B43" s="2">
        <f t="shared" ref="B43:K43" si="29">SUM(B39:B42)</f>
        <v>259926365.00000003</v>
      </c>
      <c r="C43" s="2">
        <f t="shared" si="29"/>
        <v>807495600.9999994</v>
      </c>
      <c r="D43" s="2">
        <f t="shared" si="29"/>
        <v>57187141.999999985</v>
      </c>
      <c r="E43" s="2">
        <f t="shared" si="29"/>
        <v>11627760</v>
      </c>
      <c r="F43" s="2">
        <f t="shared" si="29"/>
        <v>8706480</v>
      </c>
      <c r="G43" s="2">
        <f t="shared" si="29"/>
        <v>14722800</v>
      </c>
      <c r="H43" s="2">
        <f t="shared" si="29"/>
        <v>86909262</v>
      </c>
      <c r="I43" s="2">
        <f t="shared" si="29"/>
        <v>42056509.999999993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412729249</v>
      </c>
      <c r="M43" s="13">
        <f t="shared" ref="M43" si="31">C43+E43+G43+I43+K43</f>
        <v>875902670.9999994</v>
      </c>
      <c r="N43" s="22">
        <f>L43+M43</f>
        <v>1288631919.9999995</v>
      </c>
      <c r="P43" s="4" t="s">
        <v>16</v>
      </c>
      <c r="Q43" s="2">
        <f t="shared" ref="Q43:Z43" si="32">SUM(Q39:Q42)</f>
        <v>41225</v>
      </c>
      <c r="R43" s="2">
        <f t="shared" si="32"/>
        <v>98642</v>
      </c>
      <c r="S43" s="2">
        <f t="shared" si="32"/>
        <v>6508</v>
      </c>
      <c r="T43" s="2">
        <f t="shared" si="32"/>
        <v>1166</v>
      </c>
      <c r="U43" s="2">
        <f t="shared" si="32"/>
        <v>1367</v>
      </c>
      <c r="V43" s="2">
        <f t="shared" si="32"/>
        <v>1275</v>
      </c>
      <c r="W43" s="2">
        <f t="shared" si="32"/>
        <v>25613</v>
      </c>
      <c r="X43" s="2">
        <f t="shared" si="32"/>
        <v>4883</v>
      </c>
      <c r="Y43" s="2">
        <f t="shared" si="32"/>
        <v>4733</v>
      </c>
      <c r="Z43" s="2">
        <f t="shared" si="32"/>
        <v>0</v>
      </c>
      <c r="AA43" s="1">
        <f t="shared" ref="AA43" si="33">Q43+S43+U43+W43+Y43</f>
        <v>79446</v>
      </c>
      <c r="AB43" s="13">
        <f t="shared" ref="AB43" si="34">R43+T43+V43+X43+Z43</f>
        <v>105966</v>
      </c>
      <c r="AC43" s="22">
        <f>AA43+AB43</f>
        <v>185412</v>
      </c>
      <c r="AE43" s="4" t="s">
        <v>16</v>
      </c>
      <c r="AF43" s="2">
        <f t="shared" ref="AF43:AO43" si="35">IFERROR(B43/Q43, "N.A.")</f>
        <v>6305.0664645239549</v>
      </c>
      <c r="AG43" s="2">
        <f t="shared" si="35"/>
        <v>8186.1235680541695</v>
      </c>
      <c r="AH43" s="2">
        <f t="shared" si="35"/>
        <v>8787.2068223724618</v>
      </c>
      <c r="AI43" s="2">
        <f t="shared" si="35"/>
        <v>9972.3499142367073</v>
      </c>
      <c r="AJ43" s="2">
        <f t="shared" si="35"/>
        <v>6369.0416971470377</v>
      </c>
      <c r="AK43" s="2">
        <f t="shared" si="35"/>
        <v>11547.294117647059</v>
      </c>
      <c r="AL43" s="2">
        <f t="shared" si="35"/>
        <v>3393.1699527583651</v>
      </c>
      <c r="AM43" s="2">
        <f t="shared" si="35"/>
        <v>8612.8425148474289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5195.0916219822266</v>
      </c>
      <c r="AQ43" s="16">
        <f t="shared" ref="AQ43" si="37">IFERROR(M43/AB43, "N.A.")</f>
        <v>8265.8840665873904</v>
      </c>
      <c r="AR43" s="14">
        <f t="shared" ref="AR43" si="38">IFERROR(N43/AC43, "N.A.")</f>
        <v>6950.0998856600409</v>
      </c>
    </row>
    <row r="44" spans="1:44" ht="15" customHeight="1" thickBot="1" x14ac:dyDescent="0.3">
      <c r="A44" s="5" t="s">
        <v>0</v>
      </c>
      <c r="B44" s="48">
        <f>B43+C43</f>
        <v>1067421965.9999994</v>
      </c>
      <c r="C44" s="49"/>
      <c r="D44" s="48">
        <f>D43+E43</f>
        <v>68814901.999999985</v>
      </c>
      <c r="E44" s="49"/>
      <c r="F44" s="48">
        <f>F43+G43</f>
        <v>23429280</v>
      </c>
      <c r="G44" s="49"/>
      <c r="H44" s="48">
        <f>H43+I43</f>
        <v>128965772</v>
      </c>
      <c r="I44" s="49"/>
      <c r="J44" s="48">
        <f>J43+K43</f>
        <v>0</v>
      </c>
      <c r="K44" s="49"/>
      <c r="L44" s="48">
        <f>L43+M43</f>
        <v>1288631919.9999995</v>
      </c>
      <c r="M44" s="50"/>
      <c r="N44" s="23">
        <f>B44+D44+F44+H44+J44</f>
        <v>1288631919.9999993</v>
      </c>
      <c r="P44" s="5" t="s">
        <v>0</v>
      </c>
      <c r="Q44" s="48">
        <f>Q43+R43</f>
        <v>139867</v>
      </c>
      <c r="R44" s="49"/>
      <c r="S44" s="48">
        <f>S43+T43</f>
        <v>7674</v>
      </c>
      <c r="T44" s="49"/>
      <c r="U44" s="48">
        <f>U43+V43</f>
        <v>2642</v>
      </c>
      <c r="V44" s="49"/>
      <c r="W44" s="48">
        <f>W43+X43</f>
        <v>30496</v>
      </c>
      <c r="X44" s="49"/>
      <c r="Y44" s="48">
        <f>Y43+Z43</f>
        <v>4733</v>
      </c>
      <c r="Z44" s="49"/>
      <c r="AA44" s="48">
        <f>AA43+AB43</f>
        <v>185412</v>
      </c>
      <c r="AB44" s="50"/>
      <c r="AC44" s="23">
        <f>Q44+S44+U44+W44+Y44</f>
        <v>185412</v>
      </c>
      <c r="AE44" s="5" t="s">
        <v>0</v>
      </c>
      <c r="AF44" s="28">
        <f>IFERROR(B44/Q44,"N.A.")</f>
        <v>7631.6927223719631</v>
      </c>
      <c r="AG44" s="29"/>
      <c r="AH44" s="28">
        <f>IFERROR(D44/S44,"N.A.")</f>
        <v>8967.279384936146</v>
      </c>
      <c r="AI44" s="29"/>
      <c r="AJ44" s="28">
        <f>IFERROR(F44/U44,"N.A.")</f>
        <v>8868.0090840272514</v>
      </c>
      <c r="AK44" s="29"/>
      <c r="AL44" s="28">
        <f>IFERROR(H44/W44,"N.A.")</f>
        <v>4228.9405823714587</v>
      </c>
      <c r="AM44" s="29"/>
      <c r="AN44" s="28">
        <f>IFERROR(J44/Y44,"N.A.")</f>
        <v>0</v>
      </c>
      <c r="AO44" s="29"/>
      <c r="AP44" s="28">
        <f>IFERROR(L44/AA44,"N.A.")</f>
        <v>6950.0998856600409</v>
      </c>
      <c r="AQ44" s="29"/>
      <c r="AR44" s="17">
        <f>IFERROR(N44/AC44, "N.A.")</f>
        <v>6950.0998856600399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37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6781960</v>
      </c>
      <c r="C15" s="2"/>
      <c r="D15" s="2">
        <v>3162000</v>
      </c>
      <c r="E15" s="2"/>
      <c r="F15" s="2">
        <v>1720000</v>
      </c>
      <c r="G15" s="2"/>
      <c r="H15" s="2">
        <v>15301915</v>
      </c>
      <c r="I15" s="2"/>
      <c r="J15" s="2">
        <v>0</v>
      </c>
      <c r="K15" s="2"/>
      <c r="L15" s="1">
        <f t="shared" ref="L15:M18" si="0">B15+D15+F15+H15+J15</f>
        <v>26965875</v>
      </c>
      <c r="M15" s="13">
        <f t="shared" si="0"/>
        <v>0</v>
      </c>
      <c r="N15" s="14">
        <f>L15+M15</f>
        <v>26965875</v>
      </c>
      <c r="P15" s="3" t="s">
        <v>12</v>
      </c>
      <c r="Q15" s="2">
        <v>1254</v>
      </c>
      <c r="R15" s="2">
        <v>0</v>
      </c>
      <c r="S15" s="2">
        <v>527</v>
      </c>
      <c r="T15" s="2">
        <v>0</v>
      </c>
      <c r="U15" s="2">
        <v>200</v>
      </c>
      <c r="V15" s="2">
        <v>0</v>
      </c>
      <c r="W15" s="2">
        <v>3647</v>
      </c>
      <c r="X15" s="2">
        <v>0</v>
      </c>
      <c r="Y15" s="2">
        <v>1257</v>
      </c>
      <c r="Z15" s="2">
        <v>0</v>
      </c>
      <c r="AA15" s="1">
        <f t="shared" ref="AA15:AB18" si="1">Q15+S15+U15+W15+Y15</f>
        <v>6885</v>
      </c>
      <c r="AB15" s="13">
        <f t="shared" si="1"/>
        <v>0</v>
      </c>
      <c r="AC15" s="14">
        <f>AA15+AB15</f>
        <v>6885</v>
      </c>
      <c r="AE15" s="3" t="s">
        <v>12</v>
      </c>
      <c r="AF15" s="2">
        <f t="shared" ref="AF15:AR18" si="2">IFERROR(B15/Q15, "N.A.")</f>
        <v>5408.2615629984048</v>
      </c>
      <c r="AG15" s="2" t="str">
        <f t="shared" si="2"/>
        <v>N.A.</v>
      </c>
      <c r="AH15" s="2">
        <f t="shared" si="2"/>
        <v>6000</v>
      </c>
      <c r="AI15" s="2" t="str">
        <f t="shared" si="2"/>
        <v>N.A.</v>
      </c>
      <c r="AJ15" s="2">
        <f t="shared" si="2"/>
        <v>8600</v>
      </c>
      <c r="AK15" s="2" t="str">
        <f t="shared" si="2"/>
        <v>N.A.</v>
      </c>
      <c r="AL15" s="2">
        <f t="shared" si="2"/>
        <v>4195.7540444200713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3916.6122004357298</v>
      </c>
      <c r="AQ15" s="16" t="str">
        <f t="shared" si="2"/>
        <v>N.A.</v>
      </c>
      <c r="AR15" s="14">
        <f t="shared" si="2"/>
        <v>3916.6122004357298</v>
      </c>
    </row>
    <row r="16" spans="1:44" ht="15" customHeight="1" thickBot="1" x14ac:dyDescent="0.3">
      <c r="A16" s="3" t="s">
        <v>13</v>
      </c>
      <c r="B16" s="2">
        <v>2090830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2090830</v>
      </c>
      <c r="M16" s="13">
        <f t="shared" si="0"/>
        <v>0</v>
      </c>
      <c r="N16" s="14">
        <f>L16+M16</f>
        <v>2090830</v>
      </c>
      <c r="P16" s="3" t="s">
        <v>13</v>
      </c>
      <c r="Q16" s="2">
        <v>854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854</v>
      </c>
      <c r="AB16" s="13">
        <f t="shared" si="1"/>
        <v>0</v>
      </c>
      <c r="AC16" s="14">
        <f>AA16+AB16</f>
        <v>854</v>
      </c>
      <c r="AE16" s="3" t="s">
        <v>13</v>
      </c>
      <c r="AF16" s="2">
        <f t="shared" si="2"/>
        <v>2448.2786885245901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2448.2786885245901</v>
      </c>
      <c r="AQ16" s="16" t="str">
        <f t="shared" si="2"/>
        <v>N.A.</v>
      </c>
      <c r="AR16" s="14">
        <f t="shared" si="2"/>
        <v>2448.2786885245901</v>
      </c>
    </row>
    <row r="17" spans="1:44" ht="15" customHeight="1" thickBot="1" x14ac:dyDescent="0.3">
      <c r="A17" s="3" t="s">
        <v>14</v>
      </c>
      <c r="B17" s="2">
        <v>34738238</v>
      </c>
      <c r="C17" s="2">
        <v>27783020.000000004</v>
      </c>
      <c r="D17" s="2"/>
      <c r="E17" s="2"/>
      <c r="F17" s="2"/>
      <c r="G17" s="2">
        <v>4218300</v>
      </c>
      <c r="H17" s="2"/>
      <c r="I17" s="2">
        <v>11992700</v>
      </c>
      <c r="J17" s="2">
        <v>0</v>
      </c>
      <c r="K17" s="2"/>
      <c r="L17" s="1">
        <f t="shared" si="0"/>
        <v>34738238</v>
      </c>
      <c r="M17" s="13">
        <f t="shared" si="0"/>
        <v>43994020</v>
      </c>
      <c r="N17" s="14">
        <f>L17+M17</f>
        <v>78732258</v>
      </c>
      <c r="P17" s="3" t="s">
        <v>14</v>
      </c>
      <c r="Q17" s="2">
        <v>6123</v>
      </c>
      <c r="R17" s="2">
        <v>2310</v>
      </c>
      <c r="S17" s="2">
        <v>0</v>
      </c>
      <c r="T17" s="2">
        <v>0</v>
      </c>
      <c r="U17" s="2">
        <v>0</v>
      </c>
      <c r="V17" s="2">
        <v>327</v>
      </c>
      <c r="W17" s="2">
        <v>0</v>
      </c>
      <c r="X17" s="2">
        <v>727</v>
      </c>
      <c r="Y17" s="2">
        <v>400</v>
      </c>
      <c r="Z17" s="2">
        <v>0</v>
      </c>
      <c r="AA17" s="1">
        <f t="shared" si="1"/>
        <v>6523</v>
      </c>
      <c r="AB17" s="13">
        <f t="shared" si="1"/>
        <v>3364</v>
      </c>
      <c r="AC17" s="14">
        <f>AA17+AB17</f>
        <v>9887</v>
      </c>
      <c r="AE17" s="3" t="s">
        <v>14</v>
      </c>
      <c r="AF17" s="2">
        <f t="shared" si="2"/>
        <v>5673.4016005226194</v>
      </c>
      <c r="AG17" s="2">
        <f t="shared" si="2"/>
        <v>12027.281385281387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12900</v>
      </c>
      <c r="AL17" s="2" t="str">
        <f t="shared" si="2"/>
        <v>N.A.</v>
      </c>
      <c r="AM17" s="2">
        <f t="shared" si="2"/>
        <v>16496.148555708391</v>
      </c>
      <c r="AN17" s="2">
        <f t="shared" si="2"/>
        <v>0</v>
      </c>
      <c r="AO17" s="2" t="str">
        <f t="shared" si="2"/>
        <v>N.A.</v>
      </c>
      <c r="AP17" s="15">
        <f t="shared" si="2"/>
        <v>5325.5002299555417</v>
      </c>
      <c r="AQ17" s="16">
        <f t="shared" si="2"/>
        <v>13077.889417360286</v>
      </c>
      <c r="AR17" s="14">
        <f t="shared" si="2"/>
        <v>7963.2100738343279</v>
      </c>
    </row>
    <row r="18" spans="1:44" ht="15" customHeight="1" thickBot="1" x14ac:dyDescent="0.3">
      <c r="A18" s="3" t="s">
        <v>15</v>
      </c>
      <c r="B18" s="2">
        <v>16408575</v>
      </c>
      <c r="C18" s="2"/>
      <c r="D18" s="2"/>
      <c r="E18" s="2"/>
      <c r="F18" s="2"/>
      <c r="G18" s="2">
        <v>4889999</v>
      </c>
      <c r="H18" s="2">
        <v>15489826</v>
      </c>
      <c r="I18" s="2"/>
      <c r="J18" s="2">
        <v>0</v>
      </c>
      <c r="K18" s="2"/>
      <c r="L18" s="1">
        <f t="shared" si="0"/>
        <v>31898401</v>
      </c>
      <c r="M18" s="13">
        <f t="shared" si="0"/>
        <v>4889999</v>
      </c>
      <c r="N18" s="14">
        <f>L18+M18</f>
        <v>36788400</v>
      </c>
      <c r="P18" s="3" t="s">
        <v>15</v>
      </c>
      <c r="Q18" s="2">
        <v>3675</v>
      </c>
      <c r="R18" s="2">
        <v>0</v>
      </c>
      <c r="S18" s="2">
        <v>0</v>
      </c>
      <c r="T18" s="2">
        <v>0</v>
      </c>
      <c r="U18" s="2">
        <v>0</v>
      </c>
      <c r="V18" s="2">
        <v>1406</v>
      </c>
      <c r="W18" s="2">
        <v>6500</v>
      </c>
      <c r="X18" s="2">
        <v>0</v>
      </c>
      <c r="Y18" s="2">
        <v>1000</v>
      </c>
      <c r="Z18" s="2">
        <v>0</v>
      </c>
      <c r="AA18" s="1">
        <f t="shared" si="1"/>
        <v>11175</v>
      </c>
      <c r="AB18" s="13">
        <f t="shared" si="1"/>
        <v>1406</v>
      </c>
      <c r="AC18" s="22">
        <f>AA18+AB18</f>
        <v>12581</v>
      </c>
      <c r="AE18" s="3" t="s">
        <v>15</v>
      </c>
      <c r="AF18" s="2">
        <f t="shared" si="2"/>
        <v>4464.9183673469388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3477.9509246088192</v>
      </c>
      <c r="AL18" s="2">
        <f t="shared" si="2"/>
        <v>2383.050153846154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2854.443042505593</v>
      </c>
      <c r="AQ18" s="16">
        <f t="shared" si="2"/>
        <v>3477.9509246088192</v>
      </c>
      <c r="AR18" s="14">
        <f t="shared" si="2"/>
        <v>2924.1236785629121</v>
      </c>
    </row>
    <row r="19" spans="1:44" ht="15" customHeight="1" thickBot="1" x14ac:dyDescent="0.3">
      <c r="A19" s="4" t="s">
        <v>16</v>
      </c>
      <c r="B19" s="2">
        <f t="shared" ref="B19:K19" si="3">SUM(B15:B18)</f>
        <v>60019603</v>
      </c>
      <c r="C19" s="2">
        <f t="shared" si="3"/>
        <v>27783020.000000004</v>
      </c>
      <c r="D19" s="2">
        <f t="shared" si="3"/>
        <v>3162000</v>
      </c>
      <c r="E19" s="2">
        <f t="shared" si="3"/>
        <v>0</v>
      </c>
      <c r="F19" s="2">
        <f t="shared" si="3"/>
        <v>1720000</v>
      </c>
      <c r="G19" s="2">
        <f t="shared" si="3"/>
        <v>9108299</v>
      </c>
      <c r="H19" s="2">
        <f t="shared" si="3"/>
        <v>30791741</v>
      </c>
      <c r="I19" s="2">
        <f t="shared" si="3"/>
        <v>11992700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95693344</v>
      </c>
      <c r="M19" s="13">
        <f t="shared" ref="M19" si="5">C19+E19+G19+I19+K19</f>
        <v>48884019</v>
      </c>
      <c r="N19" s="22">
        <f>L19+M19</f>
        <v>144577363</v>
      </c>
      <c r="P19" s="4" t="s">
        <v>16</v>
      </c>
      <c r="Q19" s="2">
        <f t="shared" ref="Q19:Z19" si="6">SUM(Q15:Q18)</f>
        <v>11906</v>
      </c>
      <c r="R19" s="2">
        <f t="shared" si="6"/>
        <v>2310</v>
      </c>
      <c r="S19" s="2">
        <f t="shared" si="6"/>
        <v>527</v>
      </c>
      <c r="T19" s="2">
        <f t="shared" si="6"/>
        <v>0</v>
      </c>
      <c r="U19" s="2">
        <f t="shared" si="6"/>
        <v>200</v>
      </c>
      <c r="V19" s="2">
        <f t="shared" si="6"/>
        <v>1733</v>
      </c>
      <c r="W19" s="2">
        <f t="shared" si="6"/>
        <v>10147</v>
      </c>
      <c r="X19" s="2">
        <f t="shared" si="6"/>
        <v>727</v>
      </c>
      <c r="Y19" s="2">
        <f t="shared" si="6"/>
        <v>2657</v>
      </c>
      <c r="Z19" s="2">
        <f t="shared" si="6"/>
        <v>0</v>
      </c>
      <c r="AA19" s="1">
        <f t="shared" ref="AA19" si="7">Q19+S19+U19+W19+Y19</f>
        <v>25437</v>
      </c>
      <c r="AB19" s="13">
        <f t="shared" ref="AB19" si="8">R19+T19+V19+X19+Z19</f>
        <v>4770</v>
      </c>
      <c r="AC19" s="14">
        <f>AA19+AB19</f>
        <v>30207</v>
      </c>
      <c r="AE19" s="4" t="s">
        <v>16</v>
      </c>
      <c r="AF19" s="2">
        <f t="shared" ref="AF19:AO19" si="9">IFERROR(B19/Q19, "N.A.")</f>
        <v>5041.122375272972</v>
      </c>
      <c r="AG19" s="2">
        <f t="shared" si="9"/>
        <v>12027.281385281387</v>
      </c>
      <c r="AH19" s="2">
        <f t="shared" si="9"/>
        <v>6000</v>
      </c>
      <c r="AI19" s="2" t="str">
        <f t="shared" si="9"/>
        <v>N.A.</v>
      </c>
      <c r="AJ19" s="2">
        <f t="shared" si="9"/>
        <v>8600</v>
      </c>
      <c r="AK19" s="2">
        <f t="shared" si="9"/>
        <v>5255.7986151182922</v>
      </c>
      <c r="AL19" s="2">
        <f t="shared" si="9"/>
        <v>3034.5659800926383</v>
      </c>
      <c r="AM19" s="2">
        <f t="shared" si="9"/>
        <v>16496.148555708391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3761.9744466721704</v>
      </c>
      <c r="AQ19" s="16">
        <f t="shared" ref="AQ19" si="11">IFERROR(M19/AB19, "N.A.")</f>
        <v>10248.222012578617</v>
      </c>
      <c r="AR19" s="14">
        <f t="shared" ref="AR19" si="12">IFERROR(N19/AC19, "N.A.")</f>
        <v>4786.2205118019001</v>
      </c>
    </row>
    <row r="20" spans="1:44" ht="15" customHeight="1" thickBot="1" x14ac:dyDescent="0.3">
      <c r="A20" s="5" t="s">
        <v>0</v>
      </c>
      <c r="B20" s="48">
        <f>B19+C19</f>
        <v>87802623</v>
      </c>
      <c r="C20" s="49"/>
      <c r="D20" s="48">
        <f>D19+E19</f>
        <v>3162000</v>
      </c>
      <c r="E20" s="49"/>
      <c r="F20" s="48">
        <f>F19+G19</f>
        <v>10828299</v>
      </c>
      <c r="G20" s="49"/>
      <c r="H20" s="48">
        <f>H19+I19</f>
        <v>42784441</v>
      </c>
      <c r="I20" s="49"/>
      <c r="J20" s="48">
        <f>J19+K19</f>
        <v>0</v>
      </c>
      <c r="K20" s="49"/>
      <c r="L20" s="48">
        <f>L19+M19</f>
        <v>144577363</v>
      </c>
      <c r="M20" s="50"/>
      <c r="N20" s="23">
        <f>B20+D20+F20+H20+J20</f>
        <v>144577363</v>
      </c>
      <c r="P20" s="5" t="s">
        <v>0</v>
      </c>
      <c r="Q20" s="48">
        <f>Q19+R19</f>
        <v>14216</v>
      </c>
      <c r="R20" s="49"/>
      <c r="S20" s="48">
        <f>S19+T19</f>
        <v>527</v>
      </c>
      <c r="T20" s="49"/>
      <c r="U20" s="48">
        <f>U19+V19</f>
        <v>1933</v>
      </c>
      <c r="V20" s="49"/>
      <c r="W20" s="48">
        <f>W19+X19</f>
        <v>10874</v>
      </c>
      <c r="X20" s="49"/>
      <c r="Y20" s="48">
        <f>Y19+Z19</f>
        <v>2657</v>
      </c>
      <c r="Z20" s="49"/>
      <c r="AA20" s="48">
        <f>AA19+AB19</f>
        <v>30207</v>
      </c>
      <c r="AB20" s="49"/>
      <c r="AC20" s="24">
        <f>Q20+S20+U20+W20+Y20</f>
        <v>30207</v>
      </c>
      <c r="AE20" s="5" t="s">
        <v>0</v>
      </c>
      <c r="AF20" s="28">
        <f>IFERROR(B20/Q20,"N.A.")</f>
        <v>6176.3240714687672</v>
      </c>
      <c r="AG20" s="29"/>
      <c r="AH20" s="28">
        <f>IFERROR(D20/S20,"N.A.")</f>
        <v>6000</v>
      </c>
      <c r="AI20" s="29"/>
      <c r="AJ20" s="28">
        <f>IFERROR(F20/U20,"N.A.")</f>
        <v>5601.8101396792554</v>
      </c>
      <c r="AK20" s="29"/>
      <c r="AL20" s="28">
        <f>IFERROR(H20/W20,"N.A.")</f>
        <v>3934.5632701857644</v>
      </c>
      <c r="AM20" s="29"/>
      <c r="AN20" s="28">
        <f>IFERROR(J20/Y20,"N.A.")</f>
        <v>0</v>
      </c>
      <c r="AO20" s="29"/>
      <c r="AP20" s="28">
        <f>IFERROR(L20/AA20,"N.A.")</f>
        <v>4786.2205118019001</v>
      </c>
      <c r="AQ20" s="29"/>
      <c r="AR20" s="17">
        <f>IFERROR(N20/AC20, "N.A.")</f>
        <v>4786.2205118019001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5061959.9999999991</v>
      </c>
      <c r="C27" s="2"/>
      <c r="D27" s="2">
        <v>3162000</v>
      </c>
      <c r="E27" s="2"/>
      <c r="F27" s="2">
        <v>1720000</v>
      </c>
      <c r="G27" s="2"/>
      <c r="H27" s="2">
        <v>6888815</v>
      </c>
      <c r="I27" s="2"/>
      <c r="J27" s="2">
        <v>0</v>
      </c>
      <c r="K27" s="2"/>
      <c r="L27" s="1">
        <f t="shared" ref="L27:M30" si="13">B27+D27+F27+H27+J27</f>
        <v>16832775</v>
      </c>
      <c r="M27" s="13">
        <f t="shared" si="13"/>
        <v>0</v>
      </c>
      <c r="N27" s="14">
        <f>L27+M27</f>
        <v>16832775</v>
      </c>
      <c r="P27" s="3" t="s">
        <v>12</v>
      </c>
      <c r="Q27" s="2">
        <v>854</v>
      </c>
      <c r="R27" s="2">
        <v>0</v>
      </c>
      <c r="S27" s="2">
        <v>527</v>
      </c>
      <c r="T27" s="2">
        <v>0</v>
      </c>
      <c r="U27" s="2">
        <v>200</v>
      </c>
      <c r="V27" s="2">
        <v>0</v>
      </c>
      <c r="W27" s="2">
        <v>1252</v>
      </c>
      <c r="X27" s="2">
        <v>0</v>
      </c>
      <c r="Y27" s="2">
        <v>854</v>
      </c>
      <c r="Z27" s="2">
        <v>0</v>
      </c>
      <c r="AA27" s="1">
        <f t="shared" ref="AA27:AB30" si="14">Q27+S27+U27+W27+Y27</f>
        <v>3687</v>
      </c>
      <c r="AB27" s="13">
        <f t="shared" si="14"/>
        <v>0</v>
      </c>
      <c r="AC27" s="14">
        <f>AA27+AB27</f>
        <v>3687</v>
      </c>
      <c r="AE27" s="3" t="s">
        <v>12</v>
      </c>
      <c r="AF27" s="2">
        <f t="shared" ref="AF27:AR30" si="15">IFERROR(B27/Q27, "N.A.")</f>
        <v>5927.3536299765801</v>
      </c>
      <c r="AG27" s="2" t="str">
        <f t="shared" si="15"/>
        <v>N.A.</v>
      </c>
      <c r="AH27" s="2">
        <f t="shared" si="15"/>
        <v>6000</v>
      </c>
      <c r="AI27" s="2" t="str">
        <f t="shared" si="15"/>
        <v>N.A.</v>
      </c>
      <c r="AJ27" s="2">
        <f t="shared" si="15"/>
        <v>8600</v>
      </c>
      <c r="AK27" s="2" t="str">
        <f t="shared" si="15"/>
        <v>N.A.</v>
      </c>
      <c r="AL27" s="2">
        <f t="shared" si="15"/>
        <v>5502.2484025559106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4565.439381611066</v>
      </c>
      <c r="AQ27" s="16" t="str">
        <f t="shared" si="15"/>
        <v>N.A.</v>
      </c>
      <c r="AR27" s="14">
        <f t="shared" si="15"/>
        <v>4565.439381611066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3">
        <f t="shared" si="14"/>
        <v>0</v>
      </c>
      <c r="AC28" s="14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17540149.999999996</v>
      </c>
      <c r="C29" s="2">
        <v>24983020.000000004</v>
      </c>
      <c r="D29" s="2"/>
      <c r="E29" s="2"/>
      <c r="F29" s="2"/>
      <c r="G29" s="2"/>
      <c r="H29" s="2"/>
      <c r="I29" s="2">
        <v>11562700</v>
      </c>
      <c r="J29" s="2">
        <v>0</v>
      </c>
      <c r="K29" s="2"/>
      <c r="L29" s="1">
        <f t="shared" si="13"/>
        <v>17540149.999999996</v>
      </c>
      <c r="M29" s="13">
        <f t="shared" si="13"/>
        <v>36545720</v>
      </c>
      <c r="N29" s="14">
        <f>L29+M29</f>
        <v>54085870</v>
      </c>
      <c r="P29" s="3" t="s">
        <v>14</v>
      </c>
      <c r="Q29" s="2">
        <v>2308</v>
      </c>
      <c r="R29" s="2">
        <v>2110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527</v>
      </c>
      <c r="Y29" s="2">
        <v>200</v>
      </c>
      <c r="Z29" s="2">
        <v>0</v>
      </c>
      <c r="AA29" s="1">
        <f t="shared" si="14"/>
        <v>2508</v>
      </c>
      <c r="AB29" s="13">
        <f t="shared" si="14"/>
        <v>2637</v>
      </c>
      <c r="AC29" s="14">
        <f>AA29+AB29</f>
        <v>5145</v>
      </c>
      <c r="AE29" s="3" t="s">
        <v>14</v>
      </c>
      <c r="AF29" s="2">
        <f t="shared" si="15"/>
        <v>7599.7183708838802</v>
      </c>
      <c r="AG29" s="2">
        <f t="shared" si="15"/>
        <v>11840.293838862561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21940.607210626185</v>
      </c>
      <c r="AN29" s="2">
        <f t="shared" si="15"/>
        <v>0</v>
      </c>
      <c r="AO29" s="2" t="str">
        <f t="shared" si="15"/>
        <v>N.A.</v>
      </c>
      <c r="AP29" s="15">
        <f t="shared" si="15"/>
        <v>6993.6802232854852</v>
      </c>
      <c r="AQ29" s="16">
        <f t="shared" si="15"/>
        <v>13858.824421691315</v>
      </c>
      <c r="AR29" s="14">
        <f t="shared" si="15"/>
        <v>10512.316812439261</v>
      </c>
    </row>
    <row r="30" spans="1:44" ht="15" customHeight="1" thickBot="1" x14ac:dyDescent="0.3">
      <c r="A30" s="3" t="s">
        <v>15</v>
      </c>
      <c r="B30" s="2">
        <v>13045205</v>
      </c>
      <c r="C30" s="2"/>
      <c r="D30" s="2"/>
      <c r="E30" s="2"/>
      <c r="F30" s="2"/>
      <c r="G30" s="2">
        <v>4889999</v>
      </c>
      <c r="H30" s="2">
        <v>13926106</v>
      </c>
      <c r="I30" s="2"/>
      <c r="J30" s="2">
        <v>0</v>
      </c>
      <c r="K30" s="2"/>
      <c r="L30" s="1">
        <f t="shared" si="13"/>
        <v>26971311</v>
      </c>
      <c r="M30" s="13">
        <f t="shared" si="13"/>
        <v>4889999</v>
      </c>
      <c r="N30" s="14">
        <f>L30+M30</f>
        <v>31861310</v>
      </c>
      <c r="P30" s="3" t="s">
        <v>15</v>
      </c>
      <c r="Q30" s="2">
        <v>3070</v>
      </c>
      <c r="R30" s="2">
        <v>0</v>
      </c>
      <c r="S30" s="2">
        <v>0</v>
      </c>
      <c r="T30" s="2">
        <v>0</v>
      </c>
      <c r="U30" s="2">
        <v>0</v>
      </c>
      <c r="V30" s="2">
        <v>1406</v>
      </c>
      <c r="W30" s="2">
        <v>5895</v>
      </c>
      <c r="X30" s="2">
        <v>0</v>
      </c>
      <c r="Y30" s="2">
        <v>399</v>
      </c>
      <c r="Z30" s="2">
        <v>0</v>
      </c>
      <c r="AA30" s="1">
        <f t="shared" si="14"/>
        <v>9364</v>
      </c>
      <c r="AB30" s="13">
        <f t="shared" si="14"/>
        <v>1406</v>
      </c>
      <c r="AC30" s="22">
        <f>AA30+AB30</f>
        <v>10770</v>
      </c>
      <c r="AE30" s="3" t="s">
        <v>15</v>
      </c>
      <c r="AF30" s="2">
        <f t="shared" si="15"/>
        <v>4249.2524429967425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3477.9509246088192</v>
      </c>
      <c r="AL30" s="2">
        <f t="shared" si="15"/>
        <v>2362.3589482612383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2880.3194147800086</v>
      </c>
      <c r="AQ30" s="16">
        <f t="shared" si="15"/>
        <v>3477.9509246088192</v>
      </c>
      <c r="AR30" s="14">
        <f t="shared" si="15"/>
        <v>2958.3389043639741</v>
      </c>
    </row>
    <row r="31" spans="1:44" ht="15" customHeight="1" thickBot="1" x14ac:dyDescent="0.3">
      <c r="A31" s="4" t="s">
        <v>16</v>
      </c>
      <c r="B31" s="2">
        <f t="shared" ref="B31:K31" si="16">SUM(B27:B30)</f>
        <v>35647315</v>
      </c>
      <c r="C31" s="2">
        <f t="shared" si="16"/>
        <v>24983020.000000004</v>
      </c>
      <c r="D31" s="2">
        <f t="shared" si="16"/>
        <v>3162000</v>
      </c>
      <c r="E31" s="2">
        <f t="shared" si="16"/>
        <v>0</v>
      </c>
      <c r="F31" s="2">
        <f t="shared" si="16"/>
        <v>1720000</v>
      </c>
      <c r="G31" s="2">
        <f t="shared" si="16"/>
        <v>4889999</v>
      </c>
      <c r="H31" s="2">
        <f t="shared" si="16"/>
        <v>20814921</v>
      </c>
      <c r="I31" s="2">
        <f t="shared" si="16"/>
        <v>11562700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61344236</v>
      </c>
      <c r="M31" s="13">
        <f t="shared" ref="M31" si="18">C31+E31+G31+I31+K31</f>
        <v>41435719</v>
      </c>
      <c r="N31" s="22">
        <f>L31+M31</f>
        <v>102779955</v>
      </c>
      <c r="P31" s="4" t="s">
        <v>16</v>
      </c>
      <c r="Q31" s="2">
        <f t="shared" ref="Q31:Z31" si="19">SUM(Q27:Q30)</f>
        <v>6232</v>
      </c>
      <c r="R31" s="2">
        <f t="shared" si="19"/>
        <v>2110</v>
      </c>
      <c r="S31" s="2">
        <f t="shared" si="19"/>
        <v>527</v>
      </c>
      <c r="T31" s="2">
        <f t="shared" si="19"/>
        <v>0</v>
      </c>
      <c r="U31" s="2">
        <f t="shared" si="19"/>
        <v>200</v>
      </c>
      <c r="V31" s="2">
        <f t="shared" si="19"/>
        <v>1406</v>
      </c>
      <c r="W31" s="2">
        <f t="shared" si="19"/>
        <v>7147</v>
      </c>
      <c r="X31" s="2">
        <f t="shared" si="19"/>
        <v>527</v>
      </c>
      <c r="Y31" s="2">
        <f t="shared" si="19"/>
        <v>1453</v>
      </c>
      <c r="Z31" s="2">
        <f t="shared" si="19"/>
        <v>0</v>
      </c>
      <c r="AA31" s="1">
        <f t="shared" ref="AA31" si="20">Q31+S31+U31+W31+Y31</f>
        <v>15559</v>
      </c>
      <c r="AB31" s="13">
        <f t="shared" ref="AB31" si="21">R31+T31+V31+X31+Z31</f>
        <v>4043</v>
      </c>
      <c r="AC31" s="14">
        <f>AA31+AB31</f>
        <v>19602</v>
      </c>
      <c r="AE31" s="4" t="s">
        <v>16</v>
      </c>
      <c r="AF31" s="2">
        <f t="shared" ref="AF31:AO31" si="22">IFERROR(B31/Q31, "N.A.")</f>
        <v>5720.0441270860074</v>
      </c>
      <c r="AG31" s="2">
        <f t="shared" si="22"/>
        <v>11840.293838862561</v>
      </c>
      <c r="AH31" s="2">
        <f t="shared" si="22"/>
        <v>6000</v>
      </c>
      <c r="AI31" s="2" t="str">
        <f t="shared" si="22"/>
        <v>N.A.</v>
      </c>
      <c r="AJ31" s="2">
        <f t="shared" si="22"/>
        <v>8600</v>
      </c>
      <c r="AK31" s="2">
        <f t="shared" si="22"/>
        <v>3477.9509246088192</v>
      </c>
      <c r="AL31" s="2">
        <f t="shared" si="22"/>
        <v>2912.3997481460751</v>
      </c>
      <c r="AM31" s="2">
        <f t="shared" si="22"/>
        <v>21940.607210626185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3942.6850054630759</v>
      </c>
      <c r="AQ31" s="16">
        <f t="shared" ref="AQ31" si="24">IFERROR(M31/AB31, "N.A.")</f>
        <v>10248.755627009647</v>
      </c>
      <c r="AR31" s="14">
        <f t="shared" ref="AR31" si="25">IFERROR(N31/AC31, "N.A.")</f>
        <v>5243.3402203856749</v>
      </c>
    </row>
    <row r="32" spans="1:44" ht="15" customHeight="1" thickBot="1" x14ac:dyDescent="0.3">
      <c r="A32" s="5" t="s">
        <v>0</v>
      </c>
      <c r="B32" s="48">
        <f>B31+C31</f>
        <v>60630335</v>
      </c>
      <c r="C32" s="49"/>
      <c r="D32" s="48">
        <f>D31+E31</f>
        <v>3162000</v>
      </c>
      <c r="E32" s="49"/>
      <c r="F32" s="48">
        <f>F31+G31</f>
        <v>6609999</v>
      </c>
      <c r="G32" s="49"/>
      <c r="H32" s="48">
        <f>H31+I31</f>
        <v>32377621</v>
      </c>
      <c r="I32" s="49"/>
      <c r="J32" s="48">
        <f>J31+K31</f>
        <v>0</v>
      </c>
      <c r="K32" s="49"/>
      <c r="L32" s="48">
        <f>L31+M31</f>
        <v>102779955</v>
      </c>
      <c r="M32" s="50"/>
      <c r="N32" s="23">
        <f>B32+D32+F32+H32+J32</f>
        <v>102779955</v>
      </c>
      <c r="P32" s="5" t="s">
        <v>0</v>
      </c>
      <c r="Q32" s="48">
        <f>Q31+R31</f>
        <v>8342</v>
      </c>
      <c r="R32" s="49"/>
      <c r="S32" s="48">
        <f>S31+T31</f>
        <v>527</v>
      </c>
      <c r="T32" s="49"/>
      <c r="U32" s="48">
        <f>U31+V31</f>
        <v>1606</v>
      </c>
      <c r="V32" s="49"/>
      <c r="W32" s="48">
        <f>W31+X31</f>
        <v>7674</v>
      </c>
      <c r="X32" s="49"/>
      <c r="Y32" s="48">
        <f>Y31+Z31</f>
        <v>1453</v>
      </c>
      <c r="Z32" s="49"/>
      <c r="AA32" s="48">
        <f>AA31+AB31</f>
        <v>19602</v>
      </c>
      <c r="AB32" s="49"/>
      <c r="AC32" s="24">
        <f>Q32+S32+U32+W32+Y32</f>
        <v>19602</v>
      </c>
      <c r="AE32" s="5" t="s">
        <v>0</v>
      </c>
      <c r="AF32" s="28">
        <f>IFERROR(B32/Q32,"N.A.")</f>
        <v>7268.0813953488368</v>
      </c>
      <c r="AG32" s="29"/>
      <c r="AH32" s="28">
        <f>IFERROR(D32/S32,"N.A.")</f>
        <v>6000</v>
      </c>
      <c r="AI32" s="29"/>
      <c r="AJ32" s="28">
        <f>IFERROR(F32/U32,"N.A.")</f>
        <v>4115.8150684931506</v>
      </c>
      <c r="AK32" s="29"/>
      <c r="AL32" s="28">
        <f>IFERROR(H32/W32,"N.A.")</f>
        <v>4219.1322647902007</v>
      </c>
      <c r="AM32" s="29"/>
      <c r="AN32" s="28">
        <f>IFERROR(J32/Y32,"N.A.")</f>
        <v>0</v>
      </c>
      <c r="AO32" s="29"/>
      <c r="AP32" s="28">
        <f>IFERROR(L32/AA32,"N.A.")</f>
        <v>5243.3402203856749</v>
      </c>
      <c r="AQ32" s="29"/>
      <c r="AR32" s="17">
        <f>IFERROR(N32/AC32, "N.A.")</f>
        <v>5243.3402203856749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1720000</v>
      </c>
      <c r="C39" s="2"/>
      <c r="D39" s="2"/>
      <c r="E39" s="2"/>
      <c r="F39" s="2"/>
      <c r="G39" s="2"/>
      <c r="H39" s="2">
        <v>8413100</v>
      </c>
      <c r="I39" s="2"/>
      <c r="J39" s="2">
        <v>0</v>
      </c>
      <c r="K39" s="2"/>
      <c r="L39" s="1">
        <f t="shared" ref="L39:M42" si="26">B39+D39+F39+H39+J39</f>
        <v>10133100</v>
      </c>
      <c r="M39" s="13">
        <f t="shared" si="26"/>
        <v>0</v>
      </c>
      <c r="N39" s="14">
        <f>L39+M39</f>
        <v>10133100</v>
      </c>
      <c r="P39" s="3" t="s">
        <v>12</v>
      </c>
      <c r="Q39" s="2">
        <v>400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2395</v>
      </c>
      <c r="X39" s="2">
        <v>0</v>
      </c>
      <c r="Y39" s="2">
        <v>403</v>
      </c>
      <c r="Z39" s="2">
        <v>0</v>
      </c>
      <c r="AA39" s="1">
        <f t="shared" ref="AA39:AB42" si="27">Q39+S39+U39+W39+Y39</f>
        <v>3198</v>
      </c>
      <c r="AB39" s="13">
        <f t="shared" si="27"/>
        <v>0</v>
      </c>
      <c r="AC39" s="14">
        <f>AA39+AB39</f>
        <v>3198</v>
      </c>
      <c r="AE39" s="3" t="s">
        <v>12</v>
      </c>
      <c r="AF39" s="2">
        <f t="shared" ref="AF39:AR42" si="28">IFERROR(B39/Q39, "N.A.")</f>
        <v>4300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3512.7766179540708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3168.5741088180112</v>
      </c>
      <c r="AQ39" s="16" t="str">
        <f t="shared" si="28"/>
        <v>N.A.</v>
      </c>
      <c r="AR39" s="14">
        <f t="shared" si="28"/>
        <v>3168.5741088180112</v>
      </c>
    </row>
    <row r="40" spans="1:44" ht="15" customHeight="1" thickBot="1" x14ac:dyDescent="0.3">
      <c r="A40" s="3" t="s">
        <v>13</v>
      </c>
      <c r="B40" s="2">
        <v>2090830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2090830</v>
      </c>
      <c r="M40" s="13">
        <f t="shared" si="26"/>
        <v>0</v>
      </c>
      <c r="N40" s="14">
        <f>L40+M40</f>
        <v>2090830</v>
      </c>
      <c r="P40" s="3" t="s">
        <v>13</v>
      </c>
      <c r="Q40" s="2">
        <v>854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854</v>
      </c>
      <c r="AB40" s="13">
        <f t="shared" si="27"/>
        <v>0</v>
      </c>
      <c r="AC40" s="14">
        <f>AA40+AB40</f>
        <v>854</v>
      </c>
      <c r="AE40" s="3" t="s">
        <v>13</v>
      </c>
      <c r="AF40" s="2">
        <f t="shared" si="28"/>
        <v>2448.2786885245901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2448.2786885245901</v>
      </c>
      <c r="AQ40" s="16" t="str">
        <f t="shared" si="28"/>
        <v>N.A.</v>
      </c>
      <c r="AR40" s="14">
        <f t="shared" si="28"/>
        <v>2448.2786885245901</v>
      </c>
    </row>
    <row r="41" spans="1:44" ht="15" customHeight="1" thickBot="1" x14ac:dyDescent="0.3">
      <c r="A41" s="3" t="s">
        <v>14</v>
      </c>
      <c r="B41" s="2">
        <v>17198088</v>
      </c>
      <c r="C41" s="2">
        <v>2800000</v>
      </c>
      <c r="D41" s="2"/>
      <c r="E41" s="2"/>
      <c r="F41" s="2"/>
      <c r="G41" s="2">
        <v>4218300</v>
      </c>
      <c r="H41" s="2"/>
      <c r="I41" s="2">
        <v>430000</v>
      </c>
      <c r="J41" s="2">
        <v>0</v>
      </c>
      <c r="K41" s="2"/>
      <c r="L41" s="1">
        <f t="shared" si="26"/>
        <v>17198088</v>
      </c>
      <c r="M41" s="13">
        <f t="shared" si="26"/>
        <v>7448300</v>
      </c>
      <c r="N41" s="14">
        <f>L41+M41</f>
        <v>24646388</v>
      </c>
      <c r="P41" s="3" t="s">
        <v>14</v>
      </c>
      <c r="Q41" s="2">
        <v>3815</v>
      </c>
      <c r="R41" s="2">
        <v>200</v>
      </c>
      <c r="S41" s="2">
        <v>0</v>
      </c>
      <c r="T41" s="2">
        <v>0</v>
      </c>
      <c r="U41" s="2">
        <v>0</v>
      </c>
      <c r="V41" s="2">
        <v>327</v>
      </c>
      <c r="W41" s="2">
        <v>0</v>
      </c>
      <c r="X41" s="2">
        <v>200</v>
      </c>
      <c r="Y41" s="2">
        <v>200</v>
      </c>
      <c r="Z41" s="2">
        <v>0</v>
      </c>
      <c r="AA41" s="1">
        <f t="shared" si="27"/>
        <v>4015</v>
      </c>
      <c r="AB41" s="13">
        <f t="shared" si="27"/>
        <v>727</v>
      </c>
      <c r="AC41" s="14">
        <f>AA41+AB41</f>
        <v>4742</v>
      </c>
      <c r="AE41" s="3" t="s">
        <v>14</v>
      </c>
      <c r="AF41" s="2">
        <f t="shared" si="28"/>
        <v>4508.0178243774571</v>
      </c>
      <c r="AG41" s="2">
        <f t="shared" si="28"/>
        <v>14000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12900</v>
      </c>
      <c r="AL41" s="2" t="str">
        <f t="shared" si="28"/>
        <v>N.A.</v>
      </c>
      <c r="AM41" s="2">
        <f t="shared" si="28"/>
        <v>2150</v>
      </c>
      <c r="AN41" s="2">
        <f t="shared" si="28"/>
        <v>0</v>
      </c>
      <c r="AO41" s="2" t="str">
        <f t="shared" si="28"/>
        <v>N.A.</v>
      </c>
      <c r="AP41" s="15">
        <f t="shared" si="28"/>
        <v>4283.4590286425901</v>
      </c>
      <c r="AQ41" s="16">
        <f t="shared" si="28"/>
        <v>10245.254470426409</v>
      </c>
      <c r="AR41" s="14">
        <f t="shared" si="28"/>
        <v>5197.4668916069168</v>
      </c>
    </row>
    <row r="42" spans="1:44" ht="15" customHeight="1" thickBot="1" x14ac:dyDescent="0.3">
      <c r="A42" s="3" t="s">
        <v>15</v>
      </c>
      <c r="B42" s="2">
        <v>3363370</v>
      </c>
      <c r="C42" s="2"/>
      <c r="D42" s="2"/>
      <c r="E42" s="2"/>
      <c r="F42" s="2"/>
      <c r="G42" s="2"/>
      <c r="H42" s="2">
        <v>1563720</v>
      </c>
      <c r="I42" s="2"/>
      <c r="J42" s="2">
        <v>0</v>
      </c>
      <c r="K42" s="2"/>
      <c r="L42" s="1">
        <f t="shared" si="26"/>
        <v>4927090</v>
      </c>
      <c r="M42" s="13">
        <f t="shared" si="26"/>
        <v>0</v>
      </c>
      <c r="N42" s="14">
        <f>L42+M42</f>
        <v>4927090</v>
      </c>
      <c r="P42" s="3" t="s">
        <v>15</v>
      </c>
      <c r="Q42" s="2">
        <v>605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605</v>
      </c>
      <c r="X42" s="2">
        <v>0</v>
      </c>
      <c r="Y42" s="2">
        <v>601</v>
      </c>
      <c r="Z42" s="2">
        <v>0</v>
      </c>
      <c r="AA42" s="1">
        <f t="shared" si="27"/>
        <v>1811</v>
      </c>
      <c r="AB42" s="13">
        <f t="shared" si="27"/>
        <v>0</v>
      </c>
      <c r="AC42" s="14">
        <f>AA42+AB42</f>
        <v>1811</v>
      </c>
      <c r="AE42" s="3" t="s">
        <v>15</v>
      </c>
      <c r="AF42" s="2">
        <f t="shared" si="28"/>
        <v>5559.2892561983472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2584.6611570247933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2720.6460519050247</v>
      </c>
      <c r="AQ42" s="16" t="str">
        <f t="shared" si="28"/>
        <v>N.A.</v>
      </c>
      <c r="AR42" s="14">
        <f t="shared" si="28"/>
        <v>2720.6460519050247</v>
      </c>
    </row>
    <row r="43" spans="1:44" ht="15" customHeight="1" thickBot="1" x14ac:dyDescent="0.3">
      <c r="A43" s="4" t="s">
        <v>16</v>
      </c>
      <c r="B43" s="2">
        <f t="shared" ref="B43:K43" si="29">SUM(B39:B42)</f>
        <v>24372288</v>
      </c>
      <c r="C43" s="2">
        <f t="shared" si="29"/>
        <v>2800000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4218300</v>
      </c>
      <c r="H43" s="2">
        <f t="shared" si="29"/>
        <v>9976820</v>
      </c>
      <c r="I43" s="2">
        <f t="shared" si="29"/>
        <v>430000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34349108</v>
      </c>
      <c r="M43" s="13">
        <f t="shared" ref="M43" si="31">C43+E43+G43+I43+K43</f>
        <v>7448300</v>
      </c>
      <c r="N43" s="22">
        <f>L43+M43</f>
        <v>41797408</v>
      </c>
      <c r="P43" s="4" t="s">
        <v>16</v>
      </c>
      <c r="Q43" s="2">
        <f t="shared" ref="Q43:Z43" si="32">SUM(Q39:Q42)</f>
        <v>5674</v>
      </c>
      <c r="R43" s="2">
        <f t="shared" si="32"/>
        <v>200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327</v>
      </c>
      <c r="W43" s="2">
        <f t="shared" si="32"/>
        <v>3000</v>
      </c>
      <c r="X43" s="2">
        <f t="shared" si="32"/>
        <v>200</v>
      </c>
      <c r="Y43" s="2">
        <f t="shared" si="32"/>
        <v>1204</v>
      </c>
      <c r="Z43" s="2">
        <f t="shared" si="32"/>
        <v>0</v>
      </c>
      <c r="AA43" s="1">
        <f t="shared" ref="AA43" si="33">Q43+S43+U43+W43+Y43</f>
        <v>9878</v>
      </c>
      <c r="AB43" s="13">
        <f t="shared" ref="AB43" si="34">R43+T43+V43+X43+Z43</f>
        <v>727</v>
      </c>
      <c r="AC43" s="22">
        <f>AA43+AB43</f>
        <v>10605</v>
      </c>
      <c r="AE43" s="4" t="s">
        <v>16</v>
      </c>
      <c r="AF43" s="2">
        <f t="shared" ref="AF43:AO43" si="35">IFERROR(B43/Q43, "N.A.")</f>
        <v>4295.4332040888266</v>
      </c>
      <c r="AG43" s="2">
        <f t="shared" si="35"/>
        <v>14000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>
        <f t="shared" si="35"/>
        <v>12900</v>
      </c>
      <c r="AL43" s="2">
        <f t="shared" si="35"/>
        <v>3325.6066666666666</v>
      </c>
      <c r="AM43" s="2">
        <f t="shared" si="35"/>
        <v>2150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3477.3342781939664</v>
      </c>
      <c r="AQ43" s="16">
        <f t="shared" ref="AQ43" si="37">IFERROR(M43/AB43, "N.A.")</f>
        <v>10245.254470426409</v>
      </c>
      <c r="AR43" s="14">
        <f t="shared" ref="AR43" si="38">IFERROR(N43/AC43, "N.A.")</f>
        <v>3941.2925978312119</v>
      </c>
    </row>
    <row r="44" spans="1:44" ht="15" customHeight="1" thickBot="1" x14ac:dyDescent="0.3">
      <c r="A44" s="5" t="s">
        <v>0</v>
      </c>
      <c r="B44" s="48">
        <f>B43+C43</f>
        <v>27172288</v>
      </c>
      <c r="C44" s="49"/>
      <c r="D44" s="48">
        <f>D43+E43</f>
        <v>0</v>
      </c>
      <c r="E44" s="49"/>
      <c r="F44" s="48">
        <f>F43+G43</f>
        <v>4218300</v>
      </c>
      <c r="G44" s="49"/>
      <c r="H44" s="48">
        <f>H43+I43</f>
        <v>10406820</v>
      </c>
      <c r="I44" s="49"/>
      <c r="J44" s="48">
        <f>J43+K43</f>
        <v>0</v>
      </c>
      <c r="K44" s="49"/>
      <c r="L44" s="48">
        <f>L43+M43</f>
        <v>41797408</v>
      </c>
      <c r="M44" s="50"/>
      <c r="N44" s="23">
        <f>B44+D44+F44+H44+J44</f>
        <v>41797408</v>
      </c>
      <c r="P44" s="5" t="s">
        <v>0</v>
      </c>
      <c r="Q44" s="48">
        <f>Q43+R43</f>
        <v>5874</v>
      </c>
      <c r="R44" s="49"/>
      <c r="S44" s="48">
        <f>S43+T43</f>
        <v>0</v>
      </c>
      <c r="T44" s="49"/>
      <c r="U44" s="48">
        <f>U43+V43</f>
        <v>327</v>
      </c>
      <c r="V44" s="49"/>
      <c r="W44" s="48">
        <f>W43+X43</f>
        <v>3200</v>
      </c>
      <c r="X44" s="49"/>
      <c r="Y44" s="48">
        <f>Y43+Z43</f>
        <v>1204</v>
      </c>
      <c r="Z44" s="49"/>
      <c r="AA44" s="48">
        <f>AA43+AB43</f>
        <v>10605</v>
      </c>
      <c r="AB44" s="50"/>
      <c r="AC44" s="23">
        <f>Q44+S44+U44+W44+Y44</f>
        <v>10605</v>
      </c>
      <c r="AE44" s="5" t="s">
        <v>0</v>
      </c>
      <c r="AF44" s="28">
        <f>IFERROR(B44/Q44,"N.A.")</f>
        <v>4625.8576779026216</v>
      </c>
      <c r="AG44" s="29"/>
      <c r="AH44" s="28" t="str">
        <f>IFERROR(D44/S44,"N.A.")</f>
        <v>N.A.</v>
      </c>
      <c r="AI44" s="29"/>
      <c r="AJ44" s="28">
        <f>IFERROR(F44/U44,"N.A.")</f>
        <v>12900</v>
      </c>
      <c r="AK44" s="29"/>
      <c r="AL44" s="28">
        <f>IFERROR(H44/W44,"N.A.")</f>
        <v>3252.1312499999999</v>
      </c>
      <c r="AM44" s="29"/>
      <c r="AN44" s="28">
        <f>IFERROR(J44/Y44,"N.A.")</f>
        <v>0</v>
      </c>
      <c r="AO44" s="29"/>
      <c r="AP44" s="28">
        <f>IFERROR(L44/AA44,"N.A.")</f>
        <v>3941.2925978312119</v>
      </c>
      <c r="AQ44" s="29"/>
      <c r="AR44" s="17">
        <f>IFERROR(N44/AC44, "N.A.")</f>
        <v>3941.2925978312119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37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9849150</v>
      </c>
      <c r="C15" s="2"/>
      <c r="D15" s="2">
        <v>4706750</v>
      </c>
      <c r="E15" s="2"/>
      <c r="F15" s="2">
        <v>3504070</v>
      </c>
      <c r="G15" s="2"/>
      <c r="H15" s="2">
        <v>9361210</v>
      </c>
      <c r="I15" s="2"/>
      <c r="J15" s="2">
        <v>0</v>
      </c>
      <c r="K15" s="2"/>
      <c r="L15" s="1">
        <f t="shared" ref="L15:M18" si="0">B15+D15+F15+H15+J15</f>
        <v>27421180</v>
      </c>
      <c r="M15" s="13">
        <f t="shared" si="0"/>
        <v>0</v>
      </c>
      <c r="N15" s="14">
        <f>L15+M15</f>
        <v>27421180</v>
      </c>
      <c r="P15" s="3" t="s">
        <v>12</v>
      </c>
      <c r="Q15" s="2">
        <v>1493</v>
      </c>
      <c r="R15" s="2">
        <v>0</v>
      </c>
      <c r="S15" s="2">
        <v>562</v>
      </c>
      <c r="T15" s="2">
        <v>0</v>
      </c>
      <c r="U15" s="2">
        <v>404</v>
      </c>
      <c r="V15" s="2">
        <v>0</v>
      </c>
      <c r="W15" s="2">
        <v>2705</v>
      </c>
      <c r="X15" s="2">
        <v>0</v>
      </c>
      <c r="Y15" s="2">
        <v>281</v>
      </c>
      <c r="Z15" s="2">
        <v>0</v>
      </c>
      <c r="AA15" s="1">
        <f t="shared" ref="AA15:AB18" si="1">Q15+S15+U15+W15+Y15</f>
        <v>5445</v>
      </c>
      <c r="AB15" s="13">
        <f t="shared" si="1"/>
        <v>0</v>
      </c>
      <c r="AC15" s="14">
        <f>AA15+AB15</f>
        <v>5445</v>
      </c>
      <c r="AE15" s="3" t="s">
        <v>12</v>
      </c>
      <c r="AF15" s="2">
        <f t="shared" ref="AF15:AR18" si="2">IFERROR(B15/Q15, "N.A.")</f>
        <v>6596.885465505693</v>
      </c>
      <c r="AG15" s="2" t="str">
        <f t="shared" si="2"/>
        <v>N.A.</v>
      </c>
      <c r="AH15" s="2">
        <f t="shared" si="2"/>
        <v>8375</v>
      </c>
      <c r="AI15" s="2" t="str">
        <f t="shared" si="2"/>
        <v>N.A.</v>
      </c>
      <c r="AJ15" s="2">
        <f t="shared" si="2"/>
        <v>8673.4405940594061</v>
      </c>
      <c r="AK15" s="2" t="str">
        <f t="shared" si="2"/>
        <v>N.A.</v>
      </c>
      <c r="AL15" s="2">
        <f t="shared" si="2"/>
        <v>3460.7060998151569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5036.0293847566572</v>
      </c>
      <c r="AQ15" s="16" t="str">
        <f t="shared" si="2"/>
        <v>N.A.</v>
      </c>
      <c r="AR15" s="14">
        <f t="shared" si="2"/>
        <v>5036.0293847566572</v>
      </c>
    </row>
    <row r="16" spans="1:44" ht="15" customHeight="1" thickBot="1" x14ac:dyDescent="0.3">
      <c r="A16" s="3" t="s">
        <v>13</v>
      </c>
      <c r="B16" s="2">
        <v>1812450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1812450</v>
      </c>
      <c r="M16" s="13">
        <f t="shared" si="0"/>
        <v>0</v>
      </c>
      <c r="N16" s="14">
        <f>L16+M16</f>
        <v>1812450</v>
      </c>
      <c r="P16" s="3" t="s">
        <v>13</v>
      </c>
      <c r="Q16" s="2">
        <v>281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281</v>
      </c>
      <c r="AB16" s="13">
        <f t="shared" si="1"/>
        <v>0</v>
      </c>
      <c r="AC16" s="14">
        <f>AA16+AB16</f>
        <v>281</v>
      </c>
      <c r="AE16" s="3" t="s">
        <v>13</v>
      </c>
      <c r="AF16" s="2">
        <f t="shared" si="2"/>
        <v>6450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6450</v>
      </c>
      <c r="AQ16" s="16" t="str">
        <f t="shared" si="2"/>
        <v>N.A.</v>
      </c>
      <c r="AR16" s="14">
        <f t="shared" si="2"/>
        <v>6450</v>
      </c>
    </row>
    <row r="17" spans="1:44" ht="15" customHeight="1" thickBot="1" x14ac:dyDescent="0.3">
      <c r="A17" s="3" t="s">
        <v>14</v>
      </c>
      <c r="B17" s="2">
        <v>18430330</v>
      </c>
      <c r="C17" s="2">
        <v>13982200</v>
      </c>
      <c r="D17" s="2">
        <v>0</v>
      </c>
      <c r="E17" s="2"/>
      <c r="F17" s="2"/>
      <c r="G17" s="2">
        <v>19670000</v>
      </c>
      <c r="H17" s="2"/>
      <c r="I17" s="2">
        <v>922500</v>
      </c>
      <c r="J17" s="2">
        <v>0</v>
      </c>
      <c r="K17" s="2"/>
      <c r="L17" s="1">
        <f t="shared" si="0"/>
        <v>18430330</v>
      </c>
      <c r="M17" s="13">
        <f t="shared" si="0"/>
        <v>34574700</v>
      </c>
      <c r="N17" s="14">
        <f>L17+M17</f>
        <v>53005030</v>
      </c>
      <c r="P17" s="3" t="s">
        <v>14</v>
      </c>
      <c r="Q17" s="2">
        <v>2231</v>
      </c>
      <c r="R17" s="2">
        <v>1634</v>
      </c>
      <c r="S17" s="2">
        <v>281</v>
      </c>
      <c r="T17" s="2">
        <v>0</v>
      </c>
      <c r="U17" s="2">
        <v>0</v>
      </c>
      <c r="V17" s="2">
        <v>562</v>
      </c>
      <c r="W17" s="2">
        <v>0</v>
      </c>
      <c r="X17" s="2">
        <v>369</v>
      </c>
      <c r="Y17" s="2">
        <v>123</v>
      </c>
      <c r="Z17" s="2">
        <v>0</v>
      </c>
      <c r="AA17" s="1">
        <f t="shared" si="1"/>
        <v>2635</v>
      </c>
      <c r="AB17" s="13">
        <f t="shared" si="1"/>
        <v>2565</v>
      </c>
      <c r="AC17" s="14">
        <f>AA17+AB17</f>
        <v>5200</v>
      </c>
      <c r="AE17" s="3" t="s">
        <v>14</v>
      </c>
      <c r="AF17" s="2">
        <f t="shared" si="2"/>
        <v>8261.017480950246</v>
      </c>
      <c r="AG17" s="2">
        <f t="shared" si="2"/>
        <v>8557.0379436964504</v>
      </c>
      <c r="AH17" s="2">
        <f t="shared" si="2"/>
        <v>0</v>
      </c>
      <c r="AI17" s="2" t="str">
        <f t="shared" si="2"/>
        <v>N.A.</v>
      </c>
      <c r="AJ17" s="2" t="str">
        <f t="shared" si="2"/>
        <v>N.A.</v>
      </c>
      <c r="AK17" s="2">
        <f t="shared" si="2"/>
        <v>35000</v>
      </c>
      <c r="AL17" s="2" t="str">
        <f t="shared" si="2"/>
        <v>N.A.</v>
      </c>
      <c r="AM17" s="2">
        <f t="shared" si="2"/>
        <v>2500</v>
      </c>
      <c r="AN17" s="2">
        <f t="shared" si="2"/>
        <v>0</v>
      </c>
      <c r="AO17" s="2" t="str">
        <f t="shared" si="2"/>
        <v>N.A.</v>
      </c>
      <c r="AP17" s="15">
        <f t="shared" si="2"/>
        <v>6994.4326375711571</v>
      </c>
      <c r="AQ17" s="16">
        <f t="shared" si="2"/>
        <v>13479.415204678362</v>
      </c>
      <c r="AR17" s="14">
        <f t="shared" si="2"/>
        <v>10193.275</v>
      </c>
    </row>
    <row r="18" spans="1:44" ht="15" customHeight="1" thickBot="1" x14ac:dyDescent="0.3">
      <c r="A18" s="3" t="s">
        <v>15</v>
      </c>
      <c r="B18" s="2">
        <v>5679010</v>
      </c>
      <c r="C18" s="2"/>
      <c r="D18" s="2">
        <v>7847070</v>
      </c>
      <c r="E18" s="2"/>
      <c r="F18" s="2"/>
      <c r="G18" s="2">
        <v>2416600</v>
      </c>
      <c r="H18" s="2">
        <v>491999.99999999988</v>
      </c>
      <c r="I18" s="2"/>
      <c r="J18" s="2"/>
      <c r="K18" s="2"/>
      <c r="L18" s="1">
        <f t="shared" si="0"/>
        <v>14018080</v>
      </c>
      <c r="M18" s="13">
        <f t="shared" si="0"/>
        <v>2416600</v>
      </c>
      <c r="N18" s="14">
        <f>L18+M18</f>
        <v>16434680</v>
      </c>
      <c r="P18" s="3" t="s">
        <v>15</v>
      </c>
      <c r="Q18" s="2">
        <v>1124</v>
      </c>
      <c r="R18" s="2">
        <v>0</v>
      </c>
      <c r="S18" s="2">
        <v>1528</v>
      </c>
      <c r="T18" s="2">
        <v>0</v>
      </c>
      <c r="U18" s="2">
        <v>0</v>
      </c>
      <c r="V18" s="2">
        <v>281</v>
      </c>
      <c r="W18" s="2">
        <v>369</v>
      </c>
      <c r="X18" s="2">
        <v>0</v>
      </c>
      <c r="Y18" s="2">
        <v>0</v>
      </c>
      <c r="Z18" s="2">
        <v>0</v>
      </c>
      <c r="AA18" s="1">
        <f t="shared" si="1"/>
        <v>3021</v>
      </c>
      <c r="AB18" s="13">
        <f t="shared" si="1"/>
        <v>281</v>
      </c>
      <c r="AC18" s="22">
        <f>AA18+AB18</f>
        <v>3302</v>
      </c>
      <c r="AE18" s="3" t="s">
        <v>15</v>
      </c>
      <c r="AF18" s="2">
        <f t="shared" si="2"/>
        <v>5052.5</v>
      </c>
      <c r="AG18" s="2" t="str">
        <f t="shared" si="2"/>
        <v>N.A.</v>
      </c>
      <c r="AH18" s="2">
        <f t="shared" si="2"/>
        <v>5135.517015706806</v>
      </c>
      <c r="AI18" s="2" t="str">
        <f t="shared" si="2"/>
        <v>N.A.</v>
      </c>
      <c r="AJ18" s="2" t="str">
        <f t="shared" si="2"/>
        <v>N.A.</v>
      </c>
      <c r="AK18" s="2">
        <f t="shared" si="2"/>
        <v>8600</v>
      </c>
      <c r="AL18" s="2">
        <f t="shared" si="2"/>
        <v>1333.333333333333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4640.2118503806687</v>
      </c>
      <c r="AQ18" s="16">
        <f t="shared" si="2"/>
        <v>8600</v>
      </c>
      <c r="AR18" s="14">
        <f t="shared" si="2"/>
        <v>4977.1895820714717</v>
      </c>
    </row>
    <row r="19" spans="1:44" ht="15" customHeight="1" thickBot="1" x14ac:dyDescent="0.3">
      <c r="A19" s="4" t="s">
        <v>16</v>
      </c>
      <c r="B19" s="2">
        <f t="shared" ref="B19:K19" si="3">SUM(B15:B18)</f>
        <v>35770940</v>
      </c>
      <c r="C19" s="2">
        <f t="shared" si="3"/>
        <v>13982200</v>
      </c>
      <c r="D19" s="2">
        <f t="shared" si="3"/>
        <v>12553820</v>
      </c>
      <c r="E19" s="2">
        <f t="shared" si="3"/>
        <v>0</v>
      </c>
      <c r="F19" s="2">
        <f t="shared" si="3"/>
        <v>3504070</v>
      </c>
      <c r="G19" s="2">
        <f t="shared" si="3"/>
        <v>22086600</v>
      </c>
      <c r="H19" s="2">
        <f t="shared" si="3"/>
        <v>9853210</v>
      </c>
      <c r="I19" s="2">
        <f t="shared" si="3"/>
        <v>922500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61682040</v>
      </c>
      <c r="M19" s="13">
        <f t="shared" ref="M19" si="5">C19+E19+G19+I19+K19</f>
        <v>36991300</v>
      </c>
      <c r="N19" s="22">
        <f>L19+M19</f>
        <v>98673340</v>
      </c>
      <c r="P19" s="4" t="s">
        <v>16</v>
      </c>
      <c r="Q19" s="2">
        <f t="shared" ref="Q19:Z19" si="6">SUM(Q15:Q18)</f>
        <v>5129</v>
      </c>
      <c r="R19" s="2">
        <f t="shared" si="6"/>
        <v>1634</v>
      </c>
      <c r="S19" s="2">
        <f t="shared" si="6"/>
        <v>2371</v>
      </c>
      <c r="T19" s="2">
        <f t="shared" si="6"/>
        <v>0</v>
      </c>
      <c r="U19" s="2">
        <f t="shared" si="6"/>
        <v>404</v>
      </c>
      <c r="V19" s="2">
        <f t="shared" si="6"/>
        <v>843</v>
      </c>
      <c r="W19" s="2">
        <f t="shared" si="6"/>
        <v>3074</v>
      </c>
      <c r="X19" s="2">
        <f t="shared" si="6"/>
        <v>369</v>
      </c>
      <c r="Y19" s="2">
        <f t="shared" si="6"/>
        <v>404</v>
      </c>
      <c r="Z19" s="2">
        <f t="shared" si="6"/>
        <v>0</v>
      </c>
      <c r="AA19" s="1">
        <f t="shared" ref="AA19" si="7">Q19+S19+U19+W19+Y19</f>
        <v>11382</v>
      </c>
      <c r="AB19" s="13">
        <f t="shared" ref="AB19" si="8">R19+T19+V19+X19+Z19</f>
        <v>2846</v>
      </c>
      <c r="AC19" s="14">
        <f>AA19+AB19</f>
        <v>14228</v>
      </c>
      <c r="AE19" s="4" t="s">
        <v>16</v>
      </c>
      <c r="AF19" s="2">
        <f t="shared" ref="AF19:AO19" si="9">IFERROR(B19/Q19, "N.A.")</f>
        <v>6974.2522908949113</v>
      </c>
      <c r="AG19" s="2">
        <f t="shared" si="9"/>
        <v>8557.0379436964504</v>
      </c>
      <c r="AH19" s="2">
        <f t="shared" si="9"/>
        <v>5294.7363981442431</v>
      </c>
      <c r="AI19" s="2" t="str">
        <f t="shared" si="9"/>
        <v>N.A.</v>
      </c>
      <c r="AJ19" s="2">
        <f t="shared" si="9"/>
        <v>8673.4405940594061</v>
      </c>
      <c r="AK19" s="2">
        <f t="shared" si="9"/>
        <v>26200</v>
      </c>
      <c r="AL19" s="2">
        <f t="shared" si="9"/>
        <v>3205.3383214053351</v>
      </c>
      <c r="AM19" s="2">
        <f t="shared" si="9"/>
        <v>2500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5419.2619926199259</v>
      </c>
      <c r="AQ19" s="16">
        <f t="shared" ref="AQ19" si="11">IFERROR(M19/AB19, "N.A.")</f>
        <v>12997.645818692903</v>
      </c>
      <c r="AR19" s="14">
        <f t="shared" ref="AR19" si="12">IFERROR(N19/AC19, "N.A.")</f>
        <v>6935.151813325836</v>
      </c>
    </row>
    <row r="20" spans="1:44" ht="15" customHeight="1" thickBot="1" x14ac:dyDescent="0.3">
      <c r="A20" s="5" t="s">
        <v>0</v>
      </c>
      <c r="B20" s="48">
        <f>B19+C19</f>
        <v>49753140</v>
      </c>
      <c r="C20" s="49"/>
      <c r="D20" s="48">
        <f>D19+E19</f>
        <v>12553820</v>
      </c>
      <c r="E20" s="49"/>
      <c r="F20" s="48">
        <f>F19+G19</f>
        <v>25590670</v>
      </c>
      <c r="G20" s="49"/>
      <c r="H20" s="48">
        <f>H19+I19</f>
        <v>10775710</v>
      </c>
      <c r="I20" s="49"/>
      <c r="J20" s="48">
        <f>J19+K19</f>
        <v>0</v>
      </c>
      <c r="K20" s="49"/>
      <c r="L20" s="48">
        <f>L19+M19</f>
        <v>98673340</v>
      </c>
      <c r="M20" s="50"/>
      <c r="N20" s="23">
        <f>B20+D20+F20+H20+J20</f>
        <v>98673340</v>
      </c>
      <c r="P20" s="5" t="s">
        <v>0</v>
      </c>
      <c r="Q20" s="48">
        <f>Q19+R19</f>
        <v>6763</v>
      </c>
      <c r="R20" s="49"/>
      <c r="S20" s="48">
        <f>S19+T19</f>
        <v>2371</v>
      </c>
      <c r="T20" s="49"/>
      <c r="U20" s="48">
        <f>U19+V19</f>
        <v>1247</v>
      </c>
      <c r="V20" s="49"/>
      <c r="W20" s="48">
        <f>W19+X19</f>
        <v>3443</v>
      </c>
      <c r="X20" s="49"/>
      <c r="Y20" s="48">
        <f>Y19+Z19</f>
        <v>404</v>
      </c>
      <c r="Z20" s="49"/>
      <c r="AA20" s="48">
        <f>AA19+AB19</f>
        <v>14228</v>
      </c>
      <c r="AB20" s="49"/>
      <c r="AC20" s="24">
        <f>Q20+S20+U20+W20+Y20</f>
        <v>14228</v>
      </c>
      <c r="AE20" s="5" t="s">
        <v>0</v>
      </c>
      <c r="AF20" s="28">
        <f>IFERROR(B20/Q20,"N.A.")</f>
        <v>7356.6671595445805</v>
      </c>
      <c r="AG20" s="29"/>
      <c r="AH20" s="28">
        <f>IFERROR(D20/S20,"N.A.")</f>
        <v>5294.7363981442431</v>
      </c>
      <c r="AI20" s="29"/>
      <c r="AJ20" s="28">
        <f>IFERROR(F20/U20,"N.A.")</f>
        <v>20521.788291900561</v>
      </c>
      <c r="AK20" s="29"/>
      <c r="AL20" s="28">
        <f>IFERROR(H20/W20,"N.A.")</f>
        <v>3129.7444089456867</v>
      </c>
      <c r="AM20" s="29"/>
      <c r="AN20" s="28">
        <f>IFERROR(J20/Y20,"N.A.")</f>
        <v>0</v>
      </c>
      <c r="AO20" s="29"/>
      <c r="AP20" s="28">
        <f>IFERROR(L20/AA20,"N.A.")</f>
        <v>6935.151813325836</v>
      </c>
      <c r="AQ20" s="29"/>
      <c r="AR20" s="17">
        <f>IFERROR(N20/AC20, "N.A.")</f>
        <v>6935.151813325836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7432550</v>
      </c>
      <c r="C27" s="2"/>
      <c r="D27" s="2">
        <v>4706750</v>
      </c>
      <c r="E27" s="2"/>
      <c r="F27" s="2">
        <v>3504070</v>
      </c>
      <c r="G27" s="2"/>
      <c r="H27" s="2">
        <v>5673199.9999999991</v>
      </c>
      <c r="I27" s="2"/>
      <c r="J27" s="2"/>
      <c r="K27" s="2"/>
      <c r="L27" s="1">
        <f t="shared" ref="L27:M30" si="13">B27+D27+F27+H27+J27</f>
        <v>21316570</v>
      </c>
      <c r="M27" s="13">
        <f t="shared" si="13"/>
        <v>0</v>
      </c>
      <c r="N27" s="14">
        <f>L27+M27</f>
        <v>21316570</v>
      </c>
      <c r="P27" s="3" t="s">
        <v>12</v>
      </c>
      <c r="Q27" s="2">
        <v>1212</v>
      </c>
      <c r="R27" s="2">
        <v>0</v>
      </c>
      <c r="S27" s="2">
        <v>562</v>
      </c>
      <c r="T27" s="2">
        <v>0</v>
      </c>
      <c r="U27" s="2">
        <v>404</v>
      </c>
      <c r="V27" s="2">
        <v>0</v>
      </c>
      <c r="W27" s="2">
        <v>1335</v>
      </c>
      <c r="X27" s="2">
        <v>0</v>
      </c>
      <c r="Y27" s="2">
        <v>0</v>
      </c>
      <c r="Z27" s="2">
        <v>0</v>
      </c>
      <c r="AA27" s="1">
        <f t="shared" ref="AA27:AB30" si="14">Q27+S27+U27+W27+Y27</f>
        <v>3513</v>
      </c>
      <c r="AB27" s="13">
        <f t="shared" si="14"/>
        <v>0</v>
      </c>
      <c r="AC27" s="14">
        <f>AA27+AB27</f>
        <v>3513</v>
      </c>
      <c r="AE27" s="3" t="s">
        <v>12</v>
      </c>
      <c r="AF27" s="2">
        <f t="shared" ref="AF27:AR30" si="15">IFERROR(B27/Q27, "N.A.")</f>
        <v>6132.4669966996698</v>
      </c>
      <c r="AG27" s="2" t="str">
        <f t="shared" si="15"/>
        <v>N.A.</v>
      </c>
      <c r="AH27" s="2">
        <f t="shared" si="15"/>
        <v>8375</v>
      </c>
      <c r="AI27" s="2" t="str">
        <f t="shared" si="15"/>
        <v>N.A.</v>
      </c>
      <c r="AJ27" s="2">
        <f t="shared" si="15"/>
        <v>8673.4405940594061</v>
      </c>
      <c r="AK27" s="2" t="str">
        <f t="shared" si="15"/>
        <v>N.A.</v>
      </c>
      <c r="AL27" s="2">
        <f t="shared" si="15"/>
        <v>4249.5880149812729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6067.9106177056647</v>
      </c>
      <c r="AQ27" s="16" t="str">
        <f t="shared" si="15"/>
        <v>N.A.</v>
      </c>
      <c r="AR27" s="14">
        <f t="shared" si="15"/>
        <v>6067.9106177056647</v>
      </c>
    </row>
    <row r="28" spans="1:44" ht="15" customHeight="1" thickBot="1" x14ac:dyDescent="0.3">
      <c r="A28" s="3" t="s">
        <v>13</v>
      </c>
      <c r="B28" s="2">
        <v>1812450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1812450</v>
      </c>
      <c r="M28" s="13">
        <f t="shared" si="13"/>
        <v>0</v>
      </c>
      <c r="N28" s="14">
        <f>L28+M28</f>
        <v>1812450</v>
      </c>
      <c r="P28" s="3" t="s">
        <v>13</v>
      </c>
      <c r="Q28" s="2">
        <v>281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281</v>
      </c>
      <c r="AB28" s="13">
        <f t="shared" si="14"/>
        <v>0</v>
      </c>
      <c r="AC28" s="14">
        <f>AA28+AB28</f>
        <v>281</v>
      </c>
      <c r="AE28" s="3" t="s">
        <v>13</v>
      </c>
      <c r="AF28" s="2">
        <f t="shared" si="15"/>
        <v>6450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6450</v>
      </c>
      <c r="AQ28" s="16" t="str">
        <f t="shared" si="15"/>
        <v>N.A.</v>
      </c>
      <c r="AR28" s="14">
        <f t="shared" si="15"/>
        <v>6450</v>
      </c>
    </row>
    <row r="29" spans="1:44" ht="15" customHeight="1" thickBot="1" x14ac:dyDescent="0.3">
      <c r="A29" s="3" t="s">
        <v>14</v>
      </c>
      <c r="B29" s="2">
        <v>11163360.000000002</v>
      </c>
      <c r="C29" s="2">
        <v>5396799.9999999991</v>
      </c>
      <c r="D29" s="2">
        <v>0</v>
      </c>
      <c r="E29" s="2"/>
      <c r="F29" s="2"/>
      <c r="G29" s="2">
        <v>11240000</v>
      </c>
      <c r="H29" s="2"/>
      <c r="I29" s="2">
        <v>922500</v>
      </c>
      <c r="J29" s="2">
        <v>0</v>
      </c>
      <c r="K29" s="2"/>
      <c r="L29" s="1">
        <f t="shared" si="13"/>
        <v>11163360.000000002</v>
      </c>
      <c r="M29" s="13">
        <f t="shared" si="13"/>
        <v>17559300</v>
      </c>
      <c r="N29" s="14">
        <f>L29+M29</f>
        <v>28722660</v>
      </c>
      <c r="P29" s="3" t="s">
        <v>14</v>
      </c>
      <c r="Q29" s="2">
        <v>1300</v>
      </c>
      <c r="R29" s="2">
        <v>773</v>
      </c>
      <c r="S29" s="2">
        <v>281</v>
      </c>
      <c r="T29" s="2">
        <v>0</v>
      </c>
      <c r="U29" s="2">
        <v>0</v>
      </c>
      <c r="V29" s="2">
        <v>281</v>
      </c>
      <c r="W29" s="2">
        <v>0</v>
      </c>
      <c r="X29" s="2">
        <v>246</v>
      </c>
      <c r="Y29" s="2">
        <v>123</v>
      </c>
      <c r="Z29" s="2">
        <v>0</v>
      </c>
      <c r="AA29" s="1">
        <f t="shared" si="14"/>
        <v>1704</v>
      </c>
      <c r="AB29" s="13">
        <f t="shared" si="14"/>
        <v>1300</v>
      </c>
      <c r="AC29" s="14">
        <f>AA29+AB29</f>
        <v>3004</v>
      </c>
      <c r="AE29" s="3" t="s">
        <v>14</v>
      </c>
      <c r="AF29" s="2">
        <f t="shared" si="15"/>
        <v>8587.2000000000007</v>
      </c>
      <c r="AG29" s="2">
        <f t="shared" si="15"/>
        <v>6981.6300129366091</v>
      </c>
      <c r="AH29" s="2">
        <f t="shared" si="15"/>
        <v>0</v>
      </c>
      <c r="AI29" s="2" t="str">
        <f t="shared" si="15"/>
        <v>N.A.</v>
      </c>
      <c r="AJ29" s="2" t="str">
        <f t="shared" si="15"/>
        <v>N.A.</v>
      </c>
      <c r="AK29" s="2">
        <f t="shared" si="15"/>
        <v>40000</v>
      </c>
      <c r="AL29" s="2" t="str">
        <f t="shared" si="15"/>
        <v>N.A.</v>
      </c>
      <c r="AM29" s="2">
        <f t="shared" si="15"/>
        <v>3750</v>
      </c>
      <c r="AN29" s="2">
        <f t="shared" si="15"/>
        <v>0</v>
      </c>
      <c r="AO29" s="2" t="str">
        <f t="shared" si="15"/>
        <v>N.A.</v>
      </c>
      <c r="AP29" s="15">
        <f t="shared" si="15"/>
        <v>6551.2676056338041</v>
      </c>
      <c r="AQ29" s="16">
        <f t="shared" si="15"/>
        <v>13507.153846153846</v>
      </c>
      <c r="AR29" s="14">
        <f t="shared" si="15"/>
        <v>9561.4713715046601</v>
      </c>
    </row>
    <row r="30" spans="1:44" ht="15" customHeight="1" thickBot="1" x14ac:dyDescent="0.3">
      <c r="A30" s="3" t="s">
        <v>15</v>
      </c>
      <c r="B30" s="2">
        <v>5679010</v>
      </c>
      <c r="C30" s="2"/>
      <c r="D30" s="2">
        <v>6034620</v>
      </c>
      <c r="E30" s="2"/>
      <c r="F30" s="2"/>
      <c r="G30" s="2">
        <v>2416600</v>
      </c>
      <c r="H30" s="2">
        <v>491999.99999999988</v>
      </c>
      <c r="I30" s="2"/>
      <c r="J30" s="2"/>
      <c r="K30" s="2"/>
      <c r="L30" s="1">
        <f t="shared" si="13"/>
        <v>12205630</v>
      </c>
      <c r="M30" s="13">
        <f t="shared" si="13"/>
        <v>2416600</v>
      </c>
      <c r="N30" s="14">
        <f>L30+M30</f>
        <v>14622230</v>
      </c>
      <c r="P30" s="3" t="s">
        <v>15</v>
      </c>
      <c r="Q30" s="2">
        <v>1124</v>
      </c>
      <c r="R30" s="2">
        <v>0</v>
      </c>
      <c r="S30" s="2">
        <v>1247</v>
      </c>
      <c r="T30" s="2">
        <v>0</v>
      </c>
      <c r="U30" s="2">
        <v>0</v>
      </c>
      <c r="V30" s="2">
        <v>281</v>
      </c>
      <c r="W30" s="2">
        <v>369</v>
      </c>
      <c r="X30" s="2">
        <v>0</v>
      </c>
      <c r="Y30" s="2">
        <v>0</v>
      </c>
      <c r="Z30" s="2">
        <v>0</v>
      </c>
      <c r="AA30" s="1">
        <f t="shared" si="14"/>
        <v>2740</v>
      </c>
      <c r="AB30" s="13">
        <f t="shared" si="14"/>
        <v>281</v>
      </c>
      <c r="AC30" s="22">
        <f>AA30+AB30</f>
        <v>3021</v>
      </c>
      <c r="AE30" s="3" t="s">
        <v>15</v>
      </c>
      <c r="AF30" s="2">
        <f t="shared" si="15"/>
        <v>5052.5</v>
      </c>
      <c r="AG30" s="2" t="str">
        <f t="shared" si="15"/>
        <v>N.A.</v>
      </c>
      <c r="AH30" s="2">
        <f t="shared" si="15"/>
        <v>4839.3103448275861</v>
      </c>
      <c r="AI30" s="2" t="str">
        <f t="shared" si="15"/>
        <v>N.A.</v>
      </c>
      <c r="AJ30" s="2" t="str">
        <f t="shared" si="15"/>
        <v>N.A.</v>
      </c>
      <c r="AK30" s="2">
        <f t="shared" si="15"/>
        <v>8600</v>
      </c>
      <c r="AL30" s="2">
        <f t="shared" si="15"/>
        <v>1333.333333333333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4454.6094890510949</v>
      </c>
      <c r="AQ30" s="16">
        <f t="shared" si="15"/>
        <v>8600</v>
      </c>
      <c r="AR30" s="14">
        <f t="shared" si="15"/>
        <v>4840.1952995696793</v>
      </c>
    </row>
    <row r="31" spans="1:44" ht="15" customHeight="1" thickBot="1" x14ac:dyDescent="0.3">
      <c r="A31" s="4" t="s">
        <v>16</v>
      </c>
      <c r="B31" s="2">
        <f t="shared" ref="B31:K31" si="16">SUM(B27:B30)</f>
        <v>26087370</v>
      </c>
      <c r="C31" s="2">
        <f t="shared" si="16"/>
        <v>5396799.9999999991</v>
      </c>
      <c r="D31" s="2">
        <f t="shared" si="16"/>
        <v>10741370</v>
      </c>
      <c r="E31" s="2">
        <f t="shared" si="16"/>
        <v>0</v>
      </c>
      <c r="F31" s="2">
        <f t="shared" si="16"/>
        <v>3504070</v>
      </c>
      <c r="G31" s="2">
        <f t="shared" si="16"/>
        <v>13656600</v>
      </c>
      <c r="H31" s="2">
        <f t="shared" si="16"/>
        <v>6165199.9999999991</v>
      </c>
      <c r="I31" s="2">
        <f t="shared" si="16"/>
        <v>922500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46498010</v>
      </c>
      <c r="M31" s="13">
        <f t="shared" ref="M31" si="18">C31+E31+G31+I31+K31</f>
        <v>19975900</v>
      </c>
      <c r="N31" s="22">
        <f>L31+M31</f>
        <v>66473910</v>
      </c>
      <c r="P31" s="4" t="s">
        <v>16</v>
      </c>
      <c r="Q31" s="2">
        <f t="shared" ref="Q31:Z31" si="19">SUM(Q27:Q30)</f>
        <v>3917</v>
      </c>
      <c r="R31" s="2">
        <f t="shared" si="19"/>
        <v>773</v>
      </c>
      <c r="S31" s="2">
        <f t="shared" si="19"/>
        <v>2090</v>
      </c>
      <c r="T31" s="2">
        <f t="shared" si="19"/>
        <v>0</v>
      </c>
      <c r="U31" s="2">
        <f t="shared" si="19"/>
        <v>404</v>
      </c>
      <c r="V31" s="2">
        <f t="shared" si="19"/>
        <v>562</v>
      </c>
      <c r="W31" s="2">
        <f t="shared" si="19"/>
        <v>1704</v>
      </c>
      <c r="X31" s="2">
        <f t="shared" si="19"/>
        <v>246</v>
      </c>
      <c r="Y31" s="2">
        <f t="shared" si="19"/>
        <v>123</v>
      </c>
      <c r="Z31" s="2">
        <f t="shared" si="19"/>
        <v>0</v>
      </c>
      <c r="AA31" s="1">
        <f t="shared" ref="AA31" si="20">Q31+S31+U31+W31+Y31</f>
        <v>8238</v>
      </c>
      <c r="AB31" s="13">
        <f t="shared" ref="AB31" si="21">R31+T31+V31+X31+Z31</f>
        <v>1581</v>
      </c>
      <c r="AC31" s="14">
        <f>AA31+AB31</f>
        <v>9819</v>
      </c>
      <c r="AE31" s="4" t="s">
        <v>16</v>
      </c>
      <c r="AF31" s="2">
        <f t="shared" ref="AF31:AO31" si="22">IFERROR(B31/Q31, "N.A.")</f>
        <v>6660.038294613224</v>
      </c>
      <c r="AG31" s="2">
        <f t="shared" si="22"/>
        <v>6981.6300129366091</v>
      </c>
      <c r="AH31" s="2">
        <f t="shared" si="22"/>
        <v>5139.4114832535888</v>
      </c>
      <c r="AI31" s="2" t="str">
        <f t="shared" si="22"/>
        <v>N.A.</v>
      </c>
      <c r="AJ31" s="2">
        <f t="shared" si="22"/>
        <v>8673.4405940594061</v>
      </c>
      <c r="AK31" s="2">
        <f t="shared" si="22"/>
        <v>24300</v>
      </c>
      <c r="AL31" s="2">
        <f t="shared" si="22"/>
        <v>3618.0751173708913</v>
      </c>
      <c r="AM31" s="2">
        <f t="shared" si="22"/>
        <v>3750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5644.3323622238404</v>
      </c>
      <c r="AQ31" s="16">
        <f t="shared" ref="AQ31" si="24">IFERROR(M31/AB31, "N.A.")</f>
        <v>12634.977862112586</v>
      </c>
      <c r="AR31" s="14">
        <f t="shared" ref="AR31" si="25">IFERROR(N31/AC31, "N.A.")</f>
        <v>6769.9266727772683</v>
      </c>
    </row>
    <row r="32" spans="1:44" ht="15" customHeight="1" thickBot="1" x14ac:dyDescent="0.3">
      <c r="A32" s="5" t="s">
        <v>0</v>
      </c>
      <c r="B32" s="48">
        <f>B31+C31</f>
        <v>31484170</v>
      </c>
      <c r="C32" s="49"/>
      <c r="D32" s="48">
        <f>D31+E31</f>
        <v>10741370</v>
      </c>
      <c r="E32" s="49"/>
      <c r="F32" s="48">
        <f>F31+G31</f>
        <v>17160670</v>
      </c>
      <c r="G32" s="49"/>
      <c r="H32" s="48">
        <f>H31+I31</f>
        <v>7087699.9999999991</v>
      </c>
      <c r="I32" s="49"/>
      <c r="J32" s="48">
        <f>J31+K31</f>
        <v>0</v>
      </c>
      <c r="K32" s="49"/>
      <c r="L32" s="48">
        <f>L31+M31</f>
        <v>66473910</v>
      </c>
      <c r="M32" s="50"/>
      <c r="N32" s="23">
        <f>B32+D32+F32+H32+J32</f>
        <v>66473910</v>
      </c>
      <c r="P32" s="5" t="s">
        <v>0</v>
      </c>
      <c r="Q32" s="48">
        <f>Q31+R31</f>
        <v>4690</v>
      </c>
      <c r="R32" s="49"/>
      <c r="S32" s="48">
        <f>S31+T31</f>
        <v>2090</v>
      </c>
      <c r="T32" s="49"/>
      <c r="U32" s="48">
        <f>U31+V31</f>
        <v>966</v>
      </c>
      <c r="V32" s="49"/>
      <c r="W32" s="48">
        <f>W31+X31</f>
        <v>1950</v>
      </c>
      <c r="X32" s="49"/>
      <c r="Y32" s="48">
        <f>Y31+Z31</f>
        <v>123</v>
      </c>
      <c r="Z32" s="49"/>
      <c r="AA32" s="48">
        <f>AA31+AB31</f>
        <v>9819</v>
      </c>
      <c r="AB32" s="49"/>
      <c r="AC32" s="24">
        <f>Q32+S32+U32+W32+Y32</f>
        <v>9819</v>
      </c>
      <c r="AE32" s="5" t="s">
        <v>0</v>
      </c>
      <c r="AF32" s="28">
        <f>IFERROR(B32/Q32,"N.A.")</f>
        <v>6713.0426439232406</v>
      </c>
      <c r="AG32" s="29"/>
      <c r="AH32" s="28">
        <f>IFERROR(D32/S32,"N.A.")</f>
        <v>5139.4114832535888</v>
      </c>
      <c r="AI32" s="29"/>
      <c r="AJ32" s="28">
        <f>IFERROR(F32/U32,"N.A.")</f>
        <v>17764.668737060041</v>
      </c>
      <c r="AK32" s="29"/>
      <c r="AL32" s="28">
        <f>IFERROR(H32/W32,"N.A.")</f>
        <v>3634.7179487179483</v>
      </c>
      <c r="AM32" s="29"/>
      <c r="AN32" s="28">
        <f>IFERROR(J32/Y32,"N.A.")</f>
        <v>0</v>
      </c>
      <c r="AO32" s="29"/>
      <c r="AP32" s="28">
        <f>IFERROR(L32/AA32,"N.A.")</f>
        <v>6769.9266727772683</v>
      </c>
      <c r="AQ32" s="29"/>
      <c r="AR32" s="17">
        <f>IFERROR(N32/AC32, "N.A.")</f>
        <v>6769.9266727772683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2416600</v>
      </c>
      <c r="C39" s="2"/>
      <c r="D39" s="2"/>
      <c r="E39" s="2"/>
      <c r="F39" s="2"/>
      <c r="G39" s="2"/>
      <c r="H39" s="2">
        <v>3688010</v>
      </c>
      <c r="I39" s="2"/>
      <c r="J39" s="2">
        <v>0</v>
      </c>
      <c r="K39" s="2"/>
      <c r="L39" s="1">
        <f t="shared" ref="L39:M42" si="26">B39+D39+F39+H39+J39</f>
        <v>6104610</v>
      </c>
      <c r="M39" s="13">
        <f t="shared" si="26"/>
        <v>0</v>
      </c>
      <c r="N39" s="14">
        <f>L39+M39</f>
        <v>6104610</v>
      </c>
      <c r="P39" s="3" t="s">
        <v>12</v>
      </c>
      <c r="Q39" s="2">
        <v>281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1370</v>
      </c>
      <c r="X39" s="2">
        <v>0</v>
      </c>
      <c r="Y39" s="2">
        <v>281</v>
      </c>
      <c r="Z39" s="2">
        <v>0</v>
      </c>
      <c r="AA39" s="1">
        <f t="shared" ref="AA39:AB42" si="27">Q39+S39+U39+W39+Y39</f>
        <v>1932</v>
      </c>
      <c r="AB39" s="13">
        <f t="shared" si="27"/>
        <v>0</v>
      </c>
      <c r="AC39" s="14">
        <f>AA39+AB39</f>
        <v>1932</v>
      </c>
      <c r="AE39" s="3" t="s">
        <v>12</v>
      </c>
      <c r="AF39" s="2">
        <f t="shared" ref="AF39:AR42" si="28">IFERROR(B39/Q39, "N.A.")</f>
        <v>8600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2691.9781021897811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3159.7360248447203</v>
      </c>
      <c r="AQ39" s="16" t="str">
        <f t="shared" si="28"/>
        <v>N.A.</v>
      </c>
      <c r="AR39" s="14">
        <f t="shared" si="28"/>
        <v>3159.7360248447203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0</v>
      </c>
      <c r="M40" s="13">
        <f t="shared" si="26"/>
        <v>0</v>
      </c>
      <c r="N40" s="14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0</v>
      </c>
      <c r="AB40" s="13">
        <f t="shared" si="27"/>
        <v>0</v>
      </c>
      <c r="AC40" s="14">
        <f>AA40+AB40</f>
        <v>0</v>
      </c>
      <c r="AE40" s="3" t="s">
        <v>13</v>
      </c>
      <c r="AF40" s="2" t="str">
        <f t="shared" si="28"/>
        <v>N.A.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 t="str">
        <f t="shared" si="28"/>
        <v>N.A.</v>
      </c>
      <c r="AQ40" s="16" t="str">
        <f t="shared" si="28"/>
        <v>N.A.</v>
      </c>
      <c r="AR40" s="14" t="str">
        <f t="shared" si="28"/>
        <v>N.A.</v>
      </c>
    </row>
    <row r="41" spans="1:44" ht="15" customHeight="1" thickBot="1" x14ac:dyDescent="0.3">
      <c r="A41" s="3" t="s">
        <v>14</v>
      </c>
      <c r="B41" s="2">
        <v>7266970.0000000009</v>
      </c>
      <c r="C41" s="2">
        <v>8585400</v>
      </c>
      <c r="D41" s="2"/>
      <c r="E41" s="2"/>
      <c r="F41" s="2"/>
      <c r="G41" s="2">
        <v>8430000</v>
      </c>
      <c r="H41" s="2"/>
      <c r="I41" s="2">
        <v>0</v>
      </c>
      <c r="J41" s="2"/>
      <c r="K41" s="2"/>
      <c r="L41" s="1">
        <f t="shared" si="26"/>
        <v>7266970.0000000009</v>
      </c>
      <c r="M41" s="13">
        <f t="shared" si="26"/>
        <v>17015400</v>
      </c>
      <c r="N41" s="14">
        <f>L41+M41</f>
        <v>24282370</v>
      </c>
      <c r="P41" s="3" t="s">
        <v>14</v>
      </c>
      <c r="Q41" s="2">
        <v>931</v>
      </c>
      <c r="R41" s="2">
        <v>861</v>
      </c>
      <c r="S41" s="2">
        <v>0</v>
      </c>
      <c r="T41" s="2">
        <v>0</v>
      </c>
      <c r="U41" s="2">
        <v>0</v>
      </c>
      <c r="V41" s="2">
        <v>281</v>
      </c>
      <c r="W41" s="2">
        <v>0</v>
      </c>
      <c r="X41" s="2">
        <v>123</v>
      </c>
      <c r="Y41" s="2">
        <v>0</v>
      </c>
      <c r="Z41" s="2">
        <v>0</v>
      </c>
      <c r="AA41" s="1">
        <f t="shared" si="27"/>
        <v>931</v>
      </c>
      <c r="AB41" s="13">
        <f t="shared" si="27"/>
        <v>1265</v>
      </c>
      <c r="AC41" s="14">
        <f>AA41+AB41</f>
        <v>2196</v>
      </c>
      <c r="AE41" s="3" t="s">
        <v>14</v>
      </c>
      <c r="AF41" s="2">
        <f t="shared" si="28"/>
        <v>7805.5531686358763</v>
      </c>
      <c r="AG41" s="2">
        <f t="shared" si="28"/>
        <v>9971.4285714285706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30000</v>
      </c>
      <c r="AL41" s="2" t="str">
        <f t="shared" si="28"/>
        <v>N.A.</v>
      </c>
      <c r="AM41" s="2">
        <f t="shared" si="28"/>
        <v>0</v>
      </c>
      <c r="AN41" s="2" t="str">
        <f t="shared" si="28"/>
        <v>N.A.</v>
      </c>
      <c r="AO41" s="2" t="str">
        <f t="shared" si="28"/>
        <v>N.A.</v>
      </c>
      <c r="AP41" s="15">
        <f t="shared" si="28"/>
        <v>7805.5531686358763</v>
      </c>
      <c r="AQ41" s="16">
        <f t="shared" si="28"/>
        <v>13450.90909090909</v>
      </c>
      <c r="AR41" s="14">
        <f t="shared" si="28"/>
        <v>11057.545537340618</v>
      </c>
    </row>
    <row r="42" spans="1:44" ht="15" customHeight="1" thickBot="1" x14ac:dyDescent="0.3">
      <c r="A42" s="3" t="s">
        <v>15</v>
      </c>
      <c r="B42" s="2"/>
      <c r="C42" s="2"/>
      <c r="D42" s="2">
        <v>1812450</v>
      </c>
      <c r="E42" s="2"/>
      <c r="F42" s="2"/>
      <c r="G42" s="2"/>
      <c r="H42" s="2"/>
      <c r="I42" s="2"/>
      <c r="J42" s="2"/>
      <c r="K42" s="2"/>
      <c r="L42" s="1">
        <f t="shared" si="26"/>
        <v>1812450</v>
      </c>
      <c r="M42" s="13">
        <f t="shared" si="26"/>
        <v>0</v>
      </c>
      <c r="N42" s="14">
        <f>L42+M42</f>
        <v>1812450</v>
      </c>
      <c r="P42" s="3" t="s">
        <v>15</v>
      </c>
      <c r="Q42" s="2">
        <v>0</v>
      </c>
      <c r="R42" s="2">
        <v>0</v>
      </c>
      <c r="S42" s="2">
        <v>281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281</v>
      </c>
      <c r="AB42" s="13">
        <f t="shared" si="27"/>
        <v>0</v>
      </c>
      <c r="AC42" s="14">
        <f>AA42+AB42</f>
        <v>281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>
        <f t="shared" si="28"/>
        <v>6450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>
        <f t="shared" si="28"/>
        <v>6450</v>
      </c>
      <c r="AQ42" s="16" t="str">
        <f t="shared" si="28"/>
        <v>N.A.</v>
      </c>
      <c r="AR42" s="14">
        <f t="shared" si="28"/>
        <v>6450</v>
      </c>
    </row>
    <row r="43" spans="1:44" ht="15" customHeight="1" thickBot="1" x14ac:dyDescent="0.3">
      <c r="A43" s="4" t="s">
        <v>16</v>
      </c>
      <c r="B43" s="2">
        <f t="shared" ref="B43:K43" si="29">SUM(B39:B42)</f>
        <v>9683570</v>
      </c>
      <c r="C43" s="2">
        <f t="shared" si="29"/>
        <v>8585400</v>
      </c>
      <c r="D43" s="2">
        <f t="shared" si="29"/>
        <v>1812450</v>
      </c>
      <c r="E43" s="2">
        <f t="shared" si="29"/>
        <v>0</v>
      </c>
      <c r="F43" s="2">
        <f t="shared" si="29"/>
        <v>0</v>
      </c>
      <c r="G43" s="2">
        <f t="shared" si="29"/>
        <v>8430000</v>
      </c>
      <c r="H43" s="2">
        <f t="shared" si="29"/>
        <v>3688010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15184030</v>
      </c>
      <c r="M43" s="13">
        <f t="shared" ref="M43" si="31">C43+E43+G43+I43+K43</f>
        <v>17015400</v>
      </c>
      <c r="N43" s="22">
        <f>L43+M43</f>
        <v>32199430</v>
      </c>
      <c r="P43" s="4" t="s">
        <v>16</v>
      </c>
      <c r="Q43" s="2">
        <f t="shared" ref="Q43:Z43" si="32">SUM(Q39:Q42)</f>
        <v>1212</v>
      </c>
      <c r="R43" s="2">
        <f t="shared" si="32"/>
        <v>861</v>
      </c>
      <c r="S43" s="2">
        <f t="shared" si="32"/>
        <v>281</v>
      </c>
      <c r="T43" s="2">
        <f t="shared" si="32"/>
        <v>0</v>
      </c>
      <c r="U43" s="2">
        <f t="shared" si="32"/>
        <v>0</v>
      </c>
      <c r="V43" s="2">
        <f t="shared" si="32"/>
        <v>281</v>
      </c>
      <c r="W43" s="2">
        <f t="shared" si="32"/>
        <v>1370</v>
      </c>
      <c r="X43" s="2">
        <f t="shared" si="32"/>
        <v>123</v>
      </c>
      <c r="Y43" s="2">
        <f t="shared" si="32"/>
        <v>281</v>
      </c>
      <c r="Z43" s="2">
        <f t="shared" si="32"/>
        <v>0</v>
      </c>
      <c r="AA43" s="1">
        <f t="shared" ref="AA43" si="33">Q43+S43+U43+W43+Y43</f>
        <v>3144</v>
      </c>
      <c r="AB43" s="13">
        <f t="shared" ref="AB43" si="34">R43+T43+V43+X43+Z43</f>
        <v>1265</v>
      </c>
      <c r="AC43" s="22">
        <f>AA43+AB43</f>
        <v>4409</v>
      </c>
      <c r="AE43" s="4" t="s">
        <v>16</v>
      </c>
      <c r="AF43" s="2">
        <f t="shared" ref="AF43:AO43" si="35">IFERROR(B43/Q43, "N.A.")</f>
        <v>7989.7442244224421</v>
      </c>
      <c r="AG43" s="2">
        <f t="shared" si="35"/>
        <v>9971.4285714285706</v>
      </c>
      <c r="AH43" s="2">
        <f t="shared" si="35"/>
        <v>6450</v>
      </c>
      <c r="AI43" s="2" t="str">
        <f t="shared" si="35"/>
        <v>N.A.</v>
      </c>
      <c r="AJ43" s="2" t="str">
        <f t="shared" si="35"/>
        <v>N.A.</v>
      </c>
      <c r="AK43" s="2">
        <f t="shared" si="35"/>
        <v>30000</v>
      </c>
      <c r="AL43" s="2">
        <f t="shared" si="35"/>
        <v>2691.9781021897811</v>
      </c>
      <c r="AM43" s="2">
        <f t="shared" si="35"/>
        <v>0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4829.5260814249368</v>
      </c>
      <c r="AQ43" s="16">
        <f t="shared" ref="AQ43" si="37">IFERROR(M43/AB43, "N.A.")</f>
        <v>13450.90909090909</v>
      </c>
      <c r="AR43" s="14">
        <f t="shared" ref="AR43" si="38">IFERROR(N43/AC43, "N.A.")</f>
        <v>7303.1140848264913</v>
      </c>
    </row>
    <row r="44" spans="1:44" ht="15" customHeight="1" thickBot="1" x14ac:dyDescent="0.3">
      <c r="A44" s="5" t="s">
        <v>0</v>
      </c>
      <c r="B44" s="48">
        <f>B43+C43</f>
        <v>18268970</v>
      </c>
      <c r="C44" s="49"/>
      <c r="D44" s="48">
        <f>D43+E43</f>
        <v>1812450</v>
      </c>
      <c r="E44" s="49"/>
      <c r="F44" s="48">
        <f>F43+G43</f>
        <v>8430000</v>
      </c>
      <c r="G44" s="49"/>
      <c r="H44" s="48">
        <f>H43+I43</f>
        <v>3688010</v>
      </c>
      <c r="I44" s="49"/>
      <c r="J44" s="48">
        <f>J43+K43</f>
        <v>0</v>
      </c>
      <c r="K44" s="49"/>
      <c r="L44" s="48">
        <f>L43+M43</f>
        <v>32199430</v>
      </c>
      <c r="M44" s="50"/>
      <c r="N44" s="23">
        <f>B44+D44+F44+H44+J44</f>
        <v>32199430</v>
      </c>
      <c r="P44" s="5" t="s">
        <v>0</v>
      </c>
      <c r="Q44" s="48">
        <f>Q43+R43</f>
        <v>2073</v>
      </c>
      <c r="R44" s="49"/>
      <c r="S44" s="48">
        <f>S43+T43</f>
        <v>281</v>
      </c>
      <c r="T44" s="49"/>
      <c r="U44" s="48">
        <f>U43+V43</f>
        <v>281</v>
      </c>
      <c r="V44" s="49"/>
      <c r="W44" s="48">
        <f>W43+X43</f>
        <v>1493</v>
      </c>
      <c r="X44" s="49"/>
      <c r="Y44" s="48">
        <f>Y43+Z43</f>
        <v>281</v>
      </c>
      <c r="Z44" s="49"/>
      <c r="AA44" s="48">
        <f>AA43+AB43</f>
        <v>4409</v>
      </c>
      <c r="AB44" s="50"/>
      <c r="AC44" s="23">
        <f>Q44+S44+U44+W44+Y44</f>
        <v>4409</v>
      </c>
      <c r="AE44" s="5" t="s">
        <v>0</v>
      </c>
      <c r="AF44" s="28">
        <f>IFERROR(B44/Q44,"N.A.")</f>
        <v>8812.817173178968</v>
      </c>
      <c r="AG44" s="29"/>
      <c r="AH44" s="28">
        <f>IFERROR(D44/S44,"N.A.")</f>
        <v>6450</v>
      </c>
      <c r="AI44" s="29"/>
      <c r="AJ44" s="28">
        <f>IFERROR(F44/U44,"N.A.")</f>
        <v>30000</v>
      </c>
      <c r="AK44" s="29"/>
      <c r="AL44" s="28">
        <f>IFERROR(H44/W44,"N.A.")</f>
        <v>2470.20093770931</v>
      </c>
      <c r="AM44" s="29"/>
      <c r="AN44" s="28">
        <f>IFERROR(J44/Y44,"N.A.")</f>
        <v>0</v>
      </c>
      <c r="AO44" s="29"/>
      <c r="AP44" s="28">
        <f>IFERROR(L44/AA44,"N.A.")</f>
        <v>7303.1140848264913</v>
      </c>
      <c r="AQ44" s="29"/>
      <c r="AR44" s="17">
        <f>IFERROR(N44/AC44, "N.A.")</f>
        <v>7303.1140848264913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37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44756000</v>
      </c>
      <c r="C15" s="2"/>
      <c r="D15" s="2">
        <v>24814680</v>
      </c>
      <c r="E15" s="2"/>
      <c r="F15" s="2">
        <v>30158790</v>
      </c>
      <c r="G15" s="2"/>
      <c r="H15" s="2">
        <v>127939505.99999999</v>
      </c>
      <c r="I15" s="2"/>
      <c r="J15" s="2">
        <v>0</v>
      </c>
      <c r="K15" s="2"/>
      <c r="L15" s="1">
        <f t="shared" ref="L15:M18" si="0">B15+D15+F15+H15+J15</f>
        <v>227668976</v>
      </c>
      <c r="M15" s="13">
        <f t="shared" si="0"/>
        <v>0</v>
      </c>
      <c r="N15" s="14">
        <f>L15+M15</f>
        <v>227668976</v>
      </c>
      <c r="P15" s="3" t="s">
        <v>12</v>
      </c>
      <c r="Q15" s="2">
        <v>6102</v>
      </c>
      <c r="R15" s="2">
        <v>0</v>
      </c>
      <c r="S15" s="2">
        <v>2474</v>
      </c>
      <c r="T15" s="2">
        <v>0</v>
      </c>
      <c r="U15" s="2">
        <v>2292</v>
      </c>
      <c r="V15" s="2">
        <v>0</v>
      </c>
      <c r="W15" s="2">
        <v>19618</v>
      </c>
      <c r="X15" s="2">
        <v>0</v>
      </c>
      <c r="Y15" s="2">
        <v>2139</v>
      </c>
      <c r="Z15" s="2">
        <v>0</v>
      </c>
      <c r="AA15" s="1">
        <f t="shared" ref="AA15:AB18" si="1">Q15+S15+U15+W15+Y15</f>
        <v>32625</v>
      </c>
      <c r="AB15" s="13">
        <f t="shared" si="1"/>
        <v>0</v>
      </c>
      <c r="AC15" s="14">
        <f>AA15+AB15</f>
        <v>32625</v>
      </c>
      <c r="AE15" s="3" t="s">
        <v>12</v>
      </c>
      <c r="AF15" s="2">
        <f t="shared" ref="AF15:AR18" si="2">IFERROR(B15/Q15, "N.A.")</f>
        <v>7334.6443788921661</v>
      </c>
      <c r="AG15" s="2" t="str">
        <f t="shared" si="2"/>
        <v>N.A.</v>
      </c>
      <c r="AH15" s="2">
        <f t="shared" si="2"/>
        <v>10030.185933710591</v>
      </c>
      <c r="AI15" s="2" t="str">
        <f t="shared" si="2"/>
        <v>N.A.</v>
      </c>
      <c r="AJ15" s="2">
        <f t="shared" si="2"/>
        <v>13158.285340314136</v>
      </c>
      <c r="AK15" s="2" t="str">
        <f t="shared" si="2"/>
        <v>N.A.</v>
      </c>
      <c r="AL15" s="2">
        <f t="shared" si="2"/>
        <v>6521.5366500152913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6978.3594176245215</v>
      </c>
      <c r="AQ15" s="16" t="str">
        <f t="shared" si="2"/>
        <v>N.A.</v>
      </c>
      <c r="AR15" s="14">
        <f t="shared" si="2"/>
        <v>6978.3594176245215</v>
      </c>
    </row>
    <row r="16" spans="1:44" ht="15" customHeight="1" thickBot="1" x14ac:dyDescent="0.3">
      <c r="A16" s="3" t="s">
        <v>13</v>
      </c>
      <c r="B16" s="2">
        <v>71249560.000000015</v>
      </c>
      <c r="C16" s="2">
        <v>26319150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71249560.000000015</v>
      </c>
      <c r="M16" s="13">
        <f t="shared" si="0"/>
        <v>26319150</v>
      </c>
      <c r="N16" s="14">
        <f>L16+M16</f>
        <v>97568710.000000015</v>
      </c>
      <c r="P16" s="3" t="s">
        <v>13</v>
      </c>
      <c r="Q16" s="2">
        <v>11203</v>
      </c>
      <c r="R16" s="2">
        <v>2799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11203</v>
      </c>
      <c r="AB16" s="13">
        <f t="shared" si="1"/>
        <v>2799</v>
      </c>
      <c r="AC16" s="14">
        <f>AA16+AB16</f>
        <v>14002</v>
      </c>
      <c r="AE16" s="3" t="s">
        <v>13</v>
      </c>
      <c r="AF16" s="2">
        <f t="shared" si="2"/>
        <v>6359.8643220565937</v>
      </c>
      <c r="AG16" s="2">
        <f t="shared" si="2"/>
        <v>9403.0546623794216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6359.8643220565937</v>
      </c>
      <c r="AQ16" s="16">
        <f t="shared" si="2"/>
        <v>9403.0546623794216</v>
      </c>
      <c r="AR16" s="14">
        <f t="shared" si="2"/>
        <v>6968.1981145550644</v>
      </c>
    </row>
    <row r="17" spans="1:44" ht="15" customHeight="1" thickBot="1" x14ac:dyDescent="0.3">
      <c r="A17" s="3" t="s">
        <v>14</v>
      </c>
      <c r="B17" s="2">
        <v>133422639.99999997</v>
      </c>
      <c r="C17" s="2">
        <v>613740407.99999976</v>
      </c>
      <c r="D17" s="2">
        <v>46062780</v>
      </c>
      <c r="E17" s="2">
        <v>514710</v>
      </c>
      <c r="F17" s="2"/>
      <c r="G17" s="2">
        <v>75661420.000000015</v>
      </c>
      <c r="H17" s="2"/>
      <c r="I17" s="2">
        <v>13085550</v>
      </c>
      <c r="J17" s="2">
        <v>0</v>
      </c>
      <c r="K17" s="2"/>
      <c r="L17" s="1">
        <f t="shared" si="0"/>
        <v>179485419.99999997</v>
      </c>
      <c r="M17" s="13">
        <f t="shared" si="0"/>
        <v>703002087.99999976</v>
      </c>
      <c r="N17" s="14">
        <f>L17+M17</f>
        <v>882487507.99999976</v>
      </c>
      <c r="P17" s="3" t="s">
        <v>14</v>
      </c>
      <c r="Q17" s="2">
        <v>16635</v>
      </c>
      <c r="R17" s="2">
        <v>65876</v>
      </c>
      <c r="S17" s="2">
        <v>5520</v>
      </c>
      <c r="T17" s="2">
        <v>171</v>
      </c>
      <c r="U17" s="2">
        <v>0</v>
      </c>
      <c r="V17" s="2">
        <v>8162</v>
      </c>
      <c r="W17" s="2">
        <v>0</v>
      </c>
      <c r="X17" s="2">
        <v>1918</v>
      </c>
      <c r="Y17" s="2">
        <v>2240</v>
      </c>
      <c r="Z17" s="2">
        <v>0</v>
      </c>
      <c r="AA17" s="1">
        <f t="shared" si="1"/>
        <v>24395</v>
      </c>
      <c r="AB17" s="13">
        <f t="shared" si="1"/>
        <v>76127</v>
      </c>
      <c r="AC17" s="14">
        <f>AA17+AB17</f>
        <v>100522</v>
      </c>
      <c r="AE17" s="3" t="s">
        <v>14</v>
      </c>
      <c r="AF17" s="2">
        <f t="shared" si="2"/>
        <v>8020.5975353171007</v>
      </c>
      <c r="AG17" s="2">
        <f t="shared" si="2"/>
        <v>9316.6010079543357</v>
      </c>
      <c r="AH17" s="2">
        <f t="shared" si="2"/>
        <v>8344.70652173913</v>
      </c>
      <c r="AI17" s="2">
        <f t="shared" si="2"/>
        <v>3010</v>
      </c>
      <c r="AJ17" s="2" t="str">
        <f t="shared" si="2"/>
        <v>N.A.</v>
      </c>
      <c r="AK17" s="2">
        <f t="shared" si="2"/>
        <v>9269.9607939230591</v>
      </c>
      <c r="AL17" s="2" t="str">
        <f t="shared" si="2"/>
        <v>N.A.</v>
      </c>
      <c r="AM17" s="2">
        <f t="shared" si="2"/>
        <v>6822.4973931178311</v>
      </c>
      <c r="AN17" s="2">
        <f t="shared" si="2"/>
        <v>0</v>
      </c>
      <c r="AO17" s="2" t="str">
        <f t="shared" si="2"/>
        <v>N.A.</v>
      </c>
      <c r="AP17" s="15">
        <f t="shared" si="2"/>
        <v>7357.4675138348011</v>
      </c>
      <c r="AQ17" s="16">
        <f t="shared" si="2"/>
        <v>9234.595977773979</v>
      </c>
      <c r="AR17" s="14">
        <f t="shared" si="2"/>
        <v>8779.0484471061045</v>
      </c>
    </row>
    <row r="18" spans="1:44" ht="15" customHeight="1" thickBot="1" x14ac:dyDescent="0.3">
      <c r="A18" s="3" t="s">
        <v>15</v>
      </c>
      <c r="B18" s="2">
        <v>7062879.9999999991</v>
      </c>
      <c r="C18" s="2"/>
      <c r="D18" s="2"/>
      <c r="E18" s="2"/>
      <c r="F18" s="2"/>
      <c r="G18" s="2"/>
      <c r="H18" s="2"/>
      <c r="I18" s="2"/>
      <c r="J18" s="2">
        <v>0</v>
      </c>
      <c r="K18" s="2"/>
      <c r="L18" s="1">
        <f t="shared" si="0"/>
        <v>7062879.9999999991</v>
      </c>
      <c r="M18" s="13">
        <f t="shared" si="0"/>
        <v>0</v>
      </c>
      <c r="N18" s="14">
        <f>L18+M18</f>
        <v>7062879.9999999991</v>
      </c>
      <c r="P18" s="3" t="s">
        <v>15</v>
      </c>
      <c r="Q18" s="2">
        <v>808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492</v>
      </c>
      <c r="Z18" s="2">
        <v>0</v>
      </c>
      <c r="AA18" s="1">
        <f t="shared" si="1"/>
        <v>1300</v>
      </c>
      <c r="AB18" s="13">
        <f t="shared" si="1"/>
        <v>0</v>
      </c>
      <c r="AC18" s="22">
        <f>AA18+AB18</f>
        <v>1300</v>
      </c>
      <c r="AE18" s="3" t="s">
        <v>15</v>
      </c>
      <c r="AF18" s="2">
        <f t="shared" si="2"/>
        <v>8741.1881188118805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5432.9846153846147</v>
      </c>
      <c r="AQ18" s="16" t="str">
        <f t="shared" si="2"/>
        <v>N.A.</v>
      </c>
      <c r="AR18" s="14">
        <f t="shared" si="2"/>
        <v>5432.9846153846147</v>
      </c>
    </row>
    <row r="19" spans="1:44" ht="15" customHeight="1" thickBot="1" x14ac:dyDescent="0.3">
      <c r="A19" s="4" t="s">
        <v>16</v>
      </c>
      <c r="B19" s="2">
        <f t="shared" ref="B19:K19" si="3">SUM(B15:B18)</f>
        <v>256491080</v>
      </c>
      <c r="C19" s="2">
        <f t="shared" si="3"/>
        <v>640059557.99999976</v>
      </c>
      <c r="D19" s="2">
        <f t="shared" si="3"/>
        <v>70877460</v>
      </c>
      <c r="E19" s="2">
        <f t="shared" si="3"/>
        <v>514710</v>
      </c>
      <c r="F19" s="2">
        <f t="shared" si="3"/>
        <v>30158790</v>
      </c>
      <c r="G19" s="2">
        <f t="shared" si="3"/>
        <v>75661420.000000015</v>
      </c>
      <c r="H19" s="2">
        <f t="shared" si="3"/>
        <v>127939505.99999999</v>
      </c>
      <c r="I19" s="2">
        <f t="shared" si="3"/>
        <v>13085550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485466836</v>
      </c>
      <c r="M19" s="13">
        <f t="shared" ref="M19" si="5">C19+E19+G19+I19+K19</f>
        <v>729321237.99999976</v>
      </c>
      <c r="N19" s="22">
        <f>L19+M19</f>
        <v>1214788073.9999998</v>
      </c>
      <c r="P19" s="4" t="s">
        <v>16</v>
      </c>
      <c r="Q19" s="2">
        <f t="shared" ref="Q19:Z19" si="6">SUM(Q15:Q18)</f>
        <v>34748</v>
      </c>
      <c r="R19" s="2">
        <f t="shared" si="6"/>
        <v>68675</v>
      </c>
      <c r="S19" s="2">
        <f t="shared" si="6"/>
        <v>7994</v>
      </c>
      <c r="T19" s="2">
        <f t="shared" si="6"/>
        <v>171</v>
      </c>
      <c r="U19" s="2">
        <f t="shared" si="6"/>
        <v>2292</v>
      </c>
      <c r="V19" s="2">
        <f t="shared" si="6"/>
        <v>8162</v>
      </c>
      <c r="W19" s="2">
        <f t="shared" si="6"/>
        <v>19618</v>
      </c>
      <c r="X19" s="2">
        <f t="shared" si="6"/>
        <v>1918</v>
      </c>
      <c r="Y19" s="2">
        <f t="shared" si="6"/>
        <v>4871</v>
      </c>
      <c r="Z19" s="2">
        <f t="shared" si="6"/>
        <v>0</v>
      </c>
      <c r="AA19" s="1">
        <f t="shared" ref="AA19" si="7">Q19+S19+U19+W19+Y19</f>
        <v>69523</v>
      </c>
      <c r="AB19" s="13">
        <f t="shared" ref="AB19" si="8">R19+T19+V19+X19+Z19</f>
        <v>78926</v>
      </c>
      <c r="AC19" s="14">
        <f>AA19+AB19</f>
        <v>148449</v>
      </c>
      <c r="AE19" s="4" t="s">
        <v>16</v>
      </c>
      <c r="AF19" s="2">
        <f t="shared" ref="AF19:AO19" si="9">IFERROR(B19/Q19, "N.A.")</f>
        <v>7381.4631057902616</v>
      </c>
      <c r="AG19" s="2">
        <f t="shared" si="9"/>
        <v>9320.1246159446637</v>
      </c>
      <c r="AH19" s="2">
        <f t="shared" si="9"/>
        <v>8866.3322491868894</v>
      </c>
      <c r="AI19" s="2">
        <f t="shared" si="9"/>
        <v>3010</v>
      </c>
      <c r="AJ19" s="2">
        <f t="shared" si="9"/>
        <v>13158.285340314136</v>
      </c>
      <c r="AK19" s="2">
        <f t="shared" si="9"/>
        <v>9269.9607939230591</v>
      </c>
      <c r="AL19" s="2">
        <f t="shared" si="9"/>
        <v>6521.5366500152913</v>
      </c>
      <c r="AM19" s="2">
        <f t="shared" si="9"/>
        <v>6822.4973931178311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6982.823468492441</v>
      </c>
      <c r="AQ19" s="16">
        <f t="shared" ref="AQ19" si="11">IFERROR(M19/AB19, "N.A.")</f>
        <v>9240.5701289815752</v>
      </c>
      <c r="AR19" s="14">
        <f t="shared" ref="AR19" si="12">IFERROR(N19/AC19, "N.A.")</f>
        <v>8183.2014631287493</v>
      </c>
    </row>
    <row r="20" spans="1:44" ht="15" customHeight="1" thickBot="1" x14ac:dyDescent="0.3">
      <c r="A20" s="5" t="s">
        <v>0</v>
      </c>
      <c r="B20" s="48">
        <f>B19+C19</f>
        <v>896550637.99999976</v>
      </c>
      <c r="C20" s="49"/>
      <c r="D20" s="48">
        <f>D19+E19</f>
        <v>71392170</v>
      </c>
      <c r="E20" s="49"/>
      <c r="F20" s="48">
        <f>F19+G19</f>
        <v>105820210.00000001</v>
      </c>
      <c r="G20" s="49"/>
      <c r="H20" s="48">
        <f>H19+I19</f>
        <v>141025056</v>
      </c>
      <c r="I20" s="49"/>
      <c r="J20" s="48">
        <f>J19+K19</f>
        <v>0</v>
      </c>
      <c r="K20" s="49"/>
      <c r="L20" s="48">
        <f>L19+M19</f>
        <v>1214788073.9999998</v>
      </c>
      <c r="M20" s="50"/>
      <c r="N20" s="23">
        <f>B20+D20+F20+H20+J20</f>
        <v>1214788073.9999998</v>
      </c>
      <c r="P20" s="5" t="s">
        <v>0</v>
      </c>
      <c r="Q20" s="48">
        <f>Q19+R19</f>
        <v>103423</v>
      </c>
      <c r="R20" s="49"/>
      <c r="S20" s="48">
        <f>S19+T19</f>
        <v>8165</v>
      </c>
      <c r="T20" s="49"/>
      <c r="U20" s="48">
        <f>U19+V19</f>
        <v>10454</v>
      </c>
      <c r="V20" s="49"/>
      <c r="W20" s="48">
        <f>W19+X19</f>
        <v>21536</v>
      </c>
      <c r="X20" s="49"/>
      <c r="Y20" s="48">
        <f>Y19+Z19</f>
        <v>4871</v>
      </c>
      <c r="Z20" s="49"/>
      <c r="AA20" s="48">
        <f>AA19+AB19</f>
        <v>148449</v>
      </c>
      <c r="AB20" s="49"/>
      <c r="AC20" s="24">
        <f>Q20+S20+U20+W20+Y20</f>
        <v>148449</v>
      </c>
      <c r="AE20" s="5" t="s">
        <v>0</v>
      </c>
      <c r="AF20" s="28">
        <f>IFERROR(B20/Q20,"N.A.")</f>
        <v>8668.7742378387757</v>
      </c>
      <c r="AG20" s="29"/>
      <c r="AH20" s="28">
        <f>IFERROR(D20/S20,"N.A.")</f>
        <v>8743.6827924066129</v>
      </c>
      <c r="AI20" s="29"/>
      <c r="AJ20" s="28">
        <f>IFERROR(F20/U20,"N.A.")</f>
        <v>10122.461258848289</v>
      </c>
      <c r="AK20" s="29"/>
      <c r="AL20" s="28">
        <f>IFERROR(H20/W20,"N.A.")</f>
        <v>6548.340267459138</v>
      </c>
      <c r="AM20" s="29"/>
      <c r="AN20" s="28">
        <f>IFERROR(J20/Y20,"N.A.")</f>
        <v>0</v>
      </c>
      <c r="AO20" s="29"/>
      <c r="AP20" s="28">
        <f>IFERROR(L20/AA20,"N.A.")</f>
        <v>8183.2014631287493</v>
      </c>
      <c r="AQ20" s="29"/>
      <c r="AR20" s="17">
        <f>IFERROR(N20/AC20, "N.A.")</f>
        <v>8183.2014631287493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34377050</v>
      </c>
      <c r="C27" s="2"/>
      <c r="D27" s="2">
        <v>24814680</v>
      </c>
      <c r="E27" s="2"/>
      <c r="F27" s="2">
        <v>26601400</v>
      </c>
      <c r="G27" s="2"/>
      <c r="H27" s="2">
        <v>102574110.00000004</v>
      </c>
      <c r="I27" s="2"/>
      <c r="J27" s="2">
        <v>0</v>
      </c>
      <c r="K27" s="2"/>
      <c r="L27" s="1">
        <f t="shared" ref="L27:M30" si="13">B27+D27+F27+H27+J27</f>
        <v>188367240.00000006</v>
      </c>
      <c r="M27" s="13">
        <f t="shared" si="13"/>
        <v>0</v>
      </c>
      <c r="N27" s="14">
        <f>L27+M27</f>
        <v>188367240.00000006</v>
      </c>
      <c r="P27" s="3" t="s">
        <v>12</v>
      </c>
      <c r="Q27" s="2">
        <v>3515</v>
      </c>
      <c r="R27" s="2">
        <v>0</v>
      </c>
      <c r="S27" s="2">
        <v>2474</v>
      </c>
      <c r="T27" s="2">
        <v>0</v>
      </c>
      <c r="U27" s="2">
        <v>1619</v>
      </c>
      <c r="V27" s="2">
        <v>0</v>
      </c>
      <c r="W27" s="2">
        <v>11339</v>
      </c>
      <c r="X27" s="2">
        <v>0</v>
      </c>
      <c r="Y27" s="2">
        <v>641</v>
      </c>
      <c r="Z27" s="2">
        <v>0</v>
      </c>
      <c r="AA27" s="1">
        <f t="shared" ref="AA27:AB30" si="14">Q27+S27+U27+W27+Y27</f>
        <v>19588</v>
      </c>
      <c r="AB27" s="13">
        <f t="shared" si="14"/>
        <v>0</v>
      </c>
      <c r="AC27" s="14">
        <f>AA27+AB27</f>
        <v>19588</v>
      </c>
      <c r="AE27" s="3" t="s">
        <v>12</v>
      </c>
      <c r="AF27" s="2">
        <f t="shared" ref="AF27:AR30" si="15">IFERROR(B27/Q27, "N.A.")</f>
        <v>9780.0995732574684</v>
      </c>
      <c r="AG27" s="2" t="str">
        <f t="shared" si="15"/>
        <v>N.A.</v>
      </c>
      <c r="AH27" s="2">
        <f t="shared" si="15"/>
        <v>10030.185933710591</v>
      </c>
      <c r="AI27" s="2" t="str">
        <f t="shared" si="15"/>
        <v>N.A.</v>
      </c>
      <c r="AJ27" s="2">
        <f t="shared" si="15"/>
        <v>16430.759728227302</v>
      </c>
      <c r="AK27" s="2" t="str">
        <f t="shared" si="15"/>
        <v>N.A.</v>
      </c>
      <c r="AL27" s="2">
        <f t="shared" si="15"/>
        <v>9046.133697856958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9616.4610986318185</v>
      </c>
      <c r="AQ27" s="16" t="str">
        <f t="shared" si="15"/>
        <v>N.A.</v>
      </c>
      <c r="AR27" s="14">
        <f t="shared" si="15"/>
        <v>9616.4610986318185</v>
      </c>
    </row>
    <row r="28" spans="1:44" ht="15" customHeight="1" thickBot="1" x14ac:dyDescent="0.3">
      <c r="A28" s="3" t="s">
        <v>13</v>
      </c>
      <c r="B28" s="2">
        <v>36607560</v>
      </c>
      <c r="C28" s="2">
        <v>15768600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36607560</v>
      </c>
      <c r="M28" s="13">
        <f t="shared" si="13"/>
        <v>15768600</v>
      </c>
      <c r="N28" s="14">
        <f>L28+M28</f>
        <v>52376160</v>
      </c>
      <c r="P28" s="3" t="s">
        <v>13</v>
      </c>
      <c r="Q28" s="2">
        <v>4545</v>
      </c>
      <c r="R28" s="2">
        <v>1476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4545</v>
      </c>
      <c r="AB28" s="13">
        <f t="shared" si="14"/>
        <v>1476</v>
      </c>
      <c r="AC28" s="14">
        <f>AA28+AB28</f>
        <v>6021</v>
      </c>
      <c r="AE28" s="3" t="s">
        <v>13</v>
      </c>
      <c r="AF28" s="2">
        <f t="shared" si="15"/>
        <v>8054.4686468646869</v>
      </c>
      <c r="AG28" s="2">
        <f t="shared" si="15"/>
        <v>10683.333333333334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8054.4686468646869</v>
      </c>
      <c r="AQ28" s="16">
        <f t="shared" si="15"/>
        <v>10683.333333333334</v>
      </c>
      <c r="AR28" s="14">
        <f t="shared" si="15"/>
        <v>8698.9138016940706</v>
      </c>
    </row>
    <row r="29" spans="1:44" ht="15" customHeight="1" thickBot="1" x14ac:dyDescent="0.3">
      <c r="A29" s="3" t="s">
        <v>14</v>
      </c>
      <c r="B29" s="2">
        <v>95983210.000000015</v>
      </c>
      <c r="C29" s="2">
        <v>440549410.0000003</v>
      </c>
      <c r="D29" s="2">
        <v>29574499.999999996</v>
      </c>
      <c r="E29" s="2">
        <v>514710</v>
      </c>
      <c r="F29" s="2"/>
      <c r="G29" s="2">
        <v>55233920.000000015</v>
      </c>
      <c r="H29" s="2"/>
      <c r="I29" s="2">
        <v>11982600</v>
      </c>
      <c r="J29" s="2">
        <v>0</v>
      </c>
      <c r="K29" s="2"/>
      <c r="L29" s="1">
        <f t="shared" si="13"/>
        <v>125557710.00000001</v>
      </c>
      <c r="M29" s="13">
        <f t="shared" si="13"/>
        <v>508280640.0000003</v>
      </c>
      <c r="N29" s="14">
        <f>L29+M29</f>
        <v>633838350.00000036</v>
      </c>
      <c r="P29" s="3" t="s">
        <v>14</v>
      </c>
      <c r="Q29" s="2">
        <v>10034</v>
      </c>
      <c r="R29" s="2">
        <v>40925</v>
      </c>
      <c r="S29" s="2">
        <v>2766</v>
      </c>
      <c r="T29" s="2">
        <v>171</v>
      </c>
      <c r="U29" s="2">
        <v>0</v>
      </c>
      <c r="V29" s="2">
        <v>6681</v>
      </c>
      <c r="W29" s="2">
        <v>0</v>
      </c>
      <c r="X29" s="2">
        <v>1747</v>
      </c>
      <c r="Y29" s="2">
        <v>663</v>
      </c>
      <c r="Z29" s="2">
        <v>0</v>
      </c>
      <c r="AA29" s="1">
        <f t="shared" si="14"/>
        <v>13463</v>
      </c>
      <c r="AB29" s="13">
        <f t="shared" si="14"/>
        <v>49524</v>
      </c>
      <c r="AC29" s="14">
        <f>AA29+AB29</f>
        <v>62987</v>
      </c>
      <c r="AE29" s="3" t="s">
        <v>14</v>
      </c>
      <c r="AF29" s="2">
        <f t="shared" si="15"/>
        <v>9565.7972892166654</v>
      </c>
      <c r="AG29" s="2">
        <f t="shared" si="15"/>
        <v>10764.799266951748</v>
      </c>
      <c r="AH29" s="2">
        <f t="shared" si="15"/>
        <v>10692.154736080982</v>
      </c>
      <c r="AI29" s="2">
        <f t="shared" si="15"/>
        <v>3010</v>
      </c>
      <c r="AJ29" s="2" t="str">
        <f t="shared" si="15"/>
        <v>N.A.</v>
      </c>
      <c r="AK29" s="2">
        <f t="shared" si="15"/>
        <v>8267.3132764556231</v>
      </c>
      <c r="AL29" s="2" t="str">
        <f t="shared" si="15"/>
        <v>N.A.</v>
      </c>
      <c r="AM29" s="2">
        <f t="shared" si="15"/>
        <v>6858.9582140812818</v>
      </c>
      <c r="AN29" s="2">
        <f t="shared" si="15"/>
        <v>0</v>
      </c>
      <c r="AO29" s="2" t="str">
        <f t="shared" si="15"/>
        <v>N.A.</v>
      </c>
      <c r="AP29" s="15">
        <f t="shared" si="15"/>
        <v>9326.1316199955436</v>
      </c>
      <c r="AQ29" s="16">
        <f t="shared" si="15"/>
        <v>10263.319602616919</v>
      </c>
      <c r="AR29" s="14">
        <f t="shared" si="15"/>
        <v>10063.002683093342</v>
      </c>
    </row>
    <row r="30" spans="1:44" ht="15" customHeight="1" thickBot="1" x14ac:dyDescent="0.3">
      <c r="A30" s="3" t="s">
        <v>15</v>
      </c>
      <c r="B30" s="2">
        <v>7062879.9999999991</v>
      </c>
      <c r="C30" s="2"/>
      <c r="D30" s="2"/>
      <c r="E30" s="2"/>
      <c r="F30" s="2"/>
      <c r="G30" s="2"/>
      <c r="H30" s="2"/>
      <c r="I30" s="2"/>
      <c r="J30" s="2">
        <v>0</v>
      </c>
      <c r="K30" s="2"/>
      <c r="L30" s="1">
        <f t="shared" si="13"/>
        <v>7062879.9999999991</v>
      </c>
      <c r="M30" s="13">
        <f t="shared" si="13"/>
        <v>0</v>
      </c>
      <c r="N30" s="14">
        <f>L30+M30</f>
        <v>7062879.9999999991</v>
      </c>
      <c r="P30" s="3" t="s">
        <v>15</v>
      </c>
      <c r="Q30" s="2">
        <v>808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492</v>
      </c>
      <c r="Z30" s="2">
        <v>0</v>
      </c>
      <c r="AA30" s="1">
        <f t="shared" si="14"/>
        <v>1300</v>
      </c>
      <c r="AB30" s="13">
        <f t="shared" si="14"/>
        <v>0</v>
      </c>
      <c r="AC30" s="22">
        <f>AA30+AB30</f>
        <v>1300</v>
      </c>
      <c r="AE30" s="3" t="s">
        <v>15</v>
      </c>
      <c r="AF30" s="2">
        <f t="shared" si="15"/>
        <v>8741.1881188118805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5432.9846153846147</v>
      </c>
      <c r="AQ30" s="16" t="str">
        <f t="shared" si="15"/>
        <v>N.A.</v>
      </c>
      <c r="AR30" s="14">
        <f t="shared" si="15"/>
        <v>5432.9846153846147</v>
      </c>
    </row>
    <row r="31" spans="1:44" ht="15" customHeight="1" thickBot="1" x14ac:dyDescent="0.3">
      <c r="A31" s="4" t="s">
        <v>16</v>
      </c>
      <c r="B31" s="2">
        <f t="shared" ref="B31:K31" si="16">SUM(B27:B30)</f>
        <v>174030700</v>
      </c>
      <c r="C31" s="2">
        <f t="shared" si="16"/>
        <v>456318010.0000003</v>
      </c>
      <c r="D31" s="2">
        <f t="shared" si="16"/>
        <v>54389180</v>
      </c>
      <c r="E31" s="2">
        <f t="shared" si="16"/>
        <v>514710</v>
      </c>
      <c r="F31" s="2">
        <f t="shared" si="16"/>
        <v>26601400</v>
      </c>
      <c r="G31" s="2">
        <f t="shared" si="16"/>
        <v>55233920.000000015</v>
      </c>
      <c r="H31" s="2">
        <f t="shared" si="16"/>
        <v>102574110.00000004</v>
      </c>
      <c r="I31" s="2">
        <f t="shared" si="16"/>
        <v>11982600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357595390.00000006</v>
      </c>
      <c r="M31" s="13">
        <f t="shared" ref="M31" si="18">C31+E31+G31+I31+K31</f>
        <v>524049240.0000003</v>
      </c>
      <c r="N31" s="22">
        <f>L31+M31</f>
        <v>881644630.00000036</v>
      </c>
      <c r="P31" s="4" t="s">
        <v>16</v>
      </c>
      <c r="Q31" s="2">
        <f t="shared" ref="Q31:Z31" si="19">SUM(Q27:Q30)</f>
        <v>18902</v>
      </c>
      <c r="R31" s="2">
        <f t="shared" si="19"/>
        <v>42401</v>
      </c>
      <c r="S31" s="2">
        <f t="shared" si="19"/>
        <v>5240</v>
      </c>
      <c r="T31" s="2">
        <f t="shared" si="19"/>
        <v>171</v>
      </c>
      <c r="U31" s="2">
        <f t="shared" si="19"/>
        <v>1619</v>
      </c>
      <c r="V31" s="2">
        <f t="shared" si="19"/>
        <v>6681</v>
      </c>
      <c r="W31" s="2">
        <f t="shared" si="19"/>
        <v>11339</v>
      </c>
      <c r="X31" s="2">
        <f t="shared" si="19"/>
        <v>1747</v>
      </c>
      <c r="Y31" s="2">
        <f t="shared" si="19"/>
        <v>1796</v>
      </c>
      <c r="Z31" s="2">
        <f t="shared" si="19"/>
        <v>0</v>
      </c>
      <c r="AA31" s="1">
        <f t="shared" ref="AA31" si="20">Q31+S31+U31+W31+Y31</f>
        <v>38896</v>
      </c>
      <c r="AB31" s="13">
        <f t="shared" ref="AB31" si="21">R31+T31+V31+X31+Z31</f>
        <v>51000</v>
      </c>
      <c r="AC31" s="14">
        <f>AA31+AB31</f>
        <v>89896</v>
      </c>
      <c r="AE31" s="4" t="s">
        <v>16</v>
      </c>
      <c r="AF31" s="2">
        <f t="shared" ref="AF31:AO31" si="22">IFERROR(B31/Q31, "N.A.")</f>
        <v>9206.9992593376355</v>
      </c>
      <c r="AG31" s="2">
        <f t="shared" si="22"/>
        <v>10761.963397089698</v>
      </c>
      <c r="AH31" s="2">
        <f t="shared" si="22"/>
        <v>10379.614503816794</v>
      </c>
      <c r="AI31" s="2">
        <f t="shared" si="22"/>
        <v>3010</v>
      </c>
      <c r="AJ31" s="2">
        <f t="shared" si="22"/>
        <v>16430.759728227302</v>
      </c>
      <c r="AK31" s="2">
        <f t="shared" si="22"/>
        <v>8267.3132764556231</v>
      </c>
      <c r="AL31" s="2">
        <f t="shared" si="22"/>
        <v>9046.133697856958</v>
      </c>
      <c r="AM31" s="2">
        <f t="shared" si="22"/>
        <v>6858.9582140812818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9193.6289078568498</v>
      </c>
      <c r="AQ31" s="16">
        <f t="shared" ref="AQ31" si="24">IFERROR(M31/AB31, "N.A.")</f>
        <v>10275.475294117652</v>
      </c>
      <c r="AR31" s="14">
        <f t="shared" ref="AR31" si="25">IFERROR(N31/AC31, "N.A.")</f>
        <v>9807.3844219987586</v>
      </c>
    </row>
    <row r="32" spans="1:44" ht="15" customHeight="1" thickBot="1" x14ac:dyDescent="0.3">
      <c r="A32" s="5" t="s">
        <v>0</v>
      </c>
      <c r="B32" s="48">
        <f>B31+C31</f>
        <v>630348710.00000024</v>
      </c>
      <c r="C32" s="49"/>
      <c r="D32" s="48">
        <f>D31+E31</f>
        <v>54903890</v>
      </c>
      <c r="E32" s="49"/>
      <c r="F32" s="48">
        <f>F31+G31</f>
        <v>81835320.000000015</v>
      </c>
      <c r="G32" s="49"/>
      <c r="H32" s="48">
        <f>H31+I31</f>
        <v>114556710.00000004</v>
      </c>
      <c r="I32" s="49"/>
      <c r="J32" s="48">
        <f>J31+K31</f>
        <v>0</v>
      </c>
      <c r="K32" s="49"/>
      <c r="L32" s="48">
        <f>L31+M31</f>
        <v>881644630.00000036</v>
      </c>
      <c r="M32" s="50"/>
      <c r="N32" s="23">
        <f>B32+D32+F32+H32+J32</f>
        <v>881644630.00000024</v>
      </c>
      <c r="P32" s="5" t="s">
        <v>0</v>
      </c>
      <c r="Q32" s="48">
        <f>Q31+R31</f>
        <v>61303</v>
      </c>
      <c r="R32" s="49"/>
      <c r="S32" s="48">
        <f>S31+T31</f>
        <v>5411</v>
      </c>
      <c r="T32" s="49"/>
      <c r="U32" s="48">
        <f>U31+V31</f>
        <v>8300</v>
      </c>
      <c r="V32" s="49"/>
      <c r="W32" s="48">
        <f>W31+X31</f>
        <v>13086</v>
      </c>
      <c r="X32" s="49"/>
      <c r="Y32" s="48">
        <f>Y31+Z31</f>
        <v>1796</v>
      </c>
      <c r="Z32" s="49"/>
      <c r="AA32" s="48">
        <f>AA31+AB31</f>
        <v>89896</v>
      </c>
      <c r="AB32" s="49"/>
      <c r="AC32" s="24">
        <f>Q32+S32+U32+W32+Y32</f>
        <v>89896</v>
      </c>
      <c r="AE32" s="5" t="s">
        <v>0</v>
      </c>
      <c r="AF32" s="28">
        <f>IFERROR(B32/Q32,"N.A.")</f>
        <v>10282.509991354424</v>
      </c>
      <c r="AG32" s="29"/>
      <c r="AH32" s="28">
        <f>IFERROR(D32/S32,"N.A.")</f>
        <v>10146.717797080022</v>
      </c>
      <c r="AI32" s="29"/>
      <c r="AJ32" s="28">
        <f>IFERROR(F32/U32,"N.A.")</f>
        <v>9859.6771084337361</v>
      </c>
      <c r="AK32" s="29"/>
      <c r="AL32" s="28">
        <f>IFERROR(H32/W32,"N.A.")</f>
        <v>8754.1425951398469</v>
      </c>
      <c r="AM32" s="29"/>
      <c r="AN32" s="28">
        <f>IFERROR(J32/Y32,"N.A.")</f>
        <v>0</v>
      </c>
      <c r="AO32" s="29"/>
      <c r="AP32" s="28">
        <f>IFERROR(L32/AA32,"N.A.")</f>
        <v>9807.3844219987586</v>
      </c>
      <c r="AQ32" s="29"/>
      <c r="AR32" s="17">
        <f>IFERROR(N32/AC32, "N.A.")</f>
        <v>9807.3844219987568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10378950</v>
      </c>
      <c r="C39" s="2"/>
      <c r="D39" s="2"/>
      <c r="E39" s="2"/>
      <c r="F39" s="2">
        <v>3557390</v>
      </c>
      <c r="G39" s="2"/>
      <c r="H39" s="2">
        <v>25365396.000000004</v>
      </c>
      <c r="I39" s="2"/>
      <c r="J39" s="2">
        <v>0</v>
      </c>
      <c r="K39" s="2"/>
      <c r="L39" s="1">
        <f t="shared" ref="L39:M42" si="26">B39+D39+F39+H39+J39</f>
        <v>39301736</v>
      </c>
      <c r="M39" s="13">
        <f t="shared" si="26"/>
        <v>0</v>
      </c>
      <c r="N39" s="14">
        <f>L39+M39</f>
        <v>39301736</v>
      </c>
      <c r="P39" s="3" t="s">
        <v>12</v>
      </c>
      <c r="Q39" s="2">
        <v>2587</v>
      </c>
      <c r="R39" s="2">
        <v>0</v>
      </c>
      <c r="S39" s="2">
        <v>0</v>
      </c>
      <c r="T39" s="2">
        <v>0</v>
      </c>
      <c r="U39" s="2">
        <v>673</v>
      </c>
      <c r="V39" s="2">
        <v>0</v>
      </c>
      <c r="W39" s="2">
        <v>8279</v>
      </c>
      <c r="X39" s="2">
        <v>0</v>
      </c>
      <c r="Y39" s="2">
        <v>1498</v>
      </c>
      <c r="Z39" s="2">
        <v>0</v>
      </c>
      <c r="AA39" s="1">
        <f t="shared" ref="AA39:AB42" si="27">Q39+S39+U39+W39+Y39</f>
        <v>13037</v>
      </c>
      <c r="AB39" s="13">
        <f t="shared" si="27"/>
        <v>0</v>
      </c>
      <c r="AC39" s="14">
        <f>AA39+AB39</f>
        <v>13037</v>
      </c>
      <c r="AE39" s="3" t="s">
        <v>12</v>
      </c>
      <c r="AF39" s="2">
        <f t="shared" ref="AF39:AR42" si="28">IFERROR(B39/Q39, "N.A.")</f>
        <v>4011.9636644762272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5285.8692421991082</v>
      </c>
      <c r="AK39" s="2" t="str">
        <f t="shared" si="28"/>
        <v>N.A.</v>
      </c>
      <c r="AL39" s="2">
        <f t="shared" si="28"/>
        <v>3063.8236501992997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3014.6303597453402</v>
      </c>
      <c r="AQ39" s="16" t="str">
        <f t="shared" si="28"/>
        <v>N.A.</v>
      </c>
      <c r="AR39" s="14">
        <f t="shared" si="28"/>
        <v>3014.6303597453402</v>
      </c>
    </row>
    <row r="40" spans="1:44" ht="15" customHeight="1" thickBot="1" x14ac:dyDescent="0.3">
      <c r="A40" s="3" t="s">
        <v>13</v>
      </c>
      <c r="B40" s="2">
        <v>34642000</v>
      </c>
      <c r="C40" s="2">
        <v>10550550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34642000</v>
      </c>
      <c r="M40" s="13">
        <f t="shared" si="26"/>
        <v>10550550</v>
      </c>
      <c r="N40" s="14">
        <f>L40+M40</f>
        <v>45192550</v>
      </c>
      <c r="P40" s="3" t="s">
        <v>13</v>
      </c>
      <c r="Q40" s="2">
        <v>6658</v>
      </c>
      <c r="R40" s="2">
        <v>1323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6658</v>
      </c>
      <c r="AB40" s="13">
        <f t="shared" si="27"/>
        <v>1323</v>
      </c>
      <c r="AC40" s="14">
        <f>AA40+AB40</f>
        <v>7981</v>
      </c>
      <c r="AE40" s="3" t="s">
        <v>13</v>
      </c>
      <c r="AF40" s="2">
        <f t="shared" si="28"/>
        <v>5203.0639831781318</v>
      </c>
      <c r="AG40" s="2">
        <f t="shared" si="28"/>
        <v>7974.7165532879817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5203.0639831781318</v>
      </c>
      <c r="AQ40" s="16">
        <f t="shared" si="28"/>
        <v>7974.7165532879817</v>
      </c>
      <c r="AR40" s="14">
        <f t="shared" si="28"/>
        <v>5662.5172284174914</v>
      </c>
    </row>
    <row r="41" spans="1:44" ht="15" customHeight="1" thickBot="1" x14ac:dyDescent="0.3">
      <c r="A41" s="3" t="s">
        <v>14</v>
      </c>
      <c r="B41" s="2">
        <v>37439430</v>
      </c>
      <c r="C41" s="2">
        <v>173190998.00000009</v>
      </c>
      <c r="D41" s="2">
        <v>16488280.000000004</v>
      </c>
      <c r="E41" s="2"/>
      <c r="F41" s="2"/>
      <c r="G41" s="2">
        <v>20427500</v>
      </c>
      <c r="H41" s="2"/>
      <c r="I41" s="2">
        <v>1102950</v>
      </c>
      <c r="J41" s="2">
        <v>0</v>
      </c>
      <c r="K41" s="2"/>
      <c r="L41" s="1">
        <f t="shared" si="26"/>
        <v>53927710</v>
      </c>
      <c r="M41" s="13">
        <f t="shared" si="26"/>
        <v>194721448.00000009</v>
      </c>
      <c r="N41" s="14">
        <f>L41+M41</f>
        <v>248649158.00000009</v>
      </c>
      <c r="P41" s="3" t="s">
        <v>14</v>
      </c>
      <c r="Q41" s="2">
        <v>6601</v>
      </c>
      <c r="R41" s="2">
        <v>24951</v>
      </c>
      <c r="S41" s="2">
        <v>2754</v>
      </c>
      <c r="T41" s="2">
        <v>0</v>
      </c>
      <c r="U41" s="2">
        <v>0</v>
      </c>
      <c r="V41" s="2">
        <v>1481</v>
      </c>
      <c r="W41" s="2">
        <v>0</v>
      </c>
      <c r="X41" s="2">
        <v>171</v>
      </c>
      <c r="Y41" s="2">
        <v>1577</v>
      </c>
      <c r="Z41" s="2">
        <v>0</v>
      </c>
      <c r="AA41" s="1">
        <f t="shared" si="27"/>
        <v>10932</v>
      </c>
      <c r="AB41" s="13">
        <f t="shared" si="27"/>
        <v>26603</v>
      </c>
      <c r="AC41" s="14">
        <f>AA41+AB41</f>
        <v>37535</v>
      </c>
      <c r="AE41" s="3" t="s">
        <v>14</v>
      </c>
      <c r="AF41" s="2">
        <f t="shared" si="28"/>
        <v>5671.7815482502647</v>
      </c>
      <c r="AG41" s="2">
        <f t="shared" si="28"/>
        <v>6941.2447597290729</v>
      </c>
      <c r="AH41" s="2">
        <f t="shared" si="28"/>
        <v>5987.0297748729135</v>
      </c>
      <c r="AI41" s="2" t="str">
        <f t="shared" si="28"/>
        <v>N.A.</v>
      </c>
      <c r="AJ41" s="2" t="str">
        <f t="shared" si="28"/>
        <v>N.A.</v>
      </c>
      <c r="AK41" s="2">
        <f t="shared" si="28"/>
        <v>13793.045239702904</v>
      </c>
      <c r="AL41" s="2" t="str">
        <f t="shared" si="28"/>
        <v>N.A.</v>
      </c>
      <c r="AM41" s="2">
        <f t="shared" si="28"/>
        <v>6450</v>
      </c>
      <c r="AN41" s="2">
        <f t="shared" si="28"/>
        <v>0</v>
      </c>
      <c r="AO41" s="2" t="str">
        <f t="shared" si="28"/>
        <v>N.A.</v>
      </c>
      <c r="AP41" s="15">
        <f t="shared" si="28"/>
        <v>4933.0140870837904</v>
      </c>
      <c r="AQ41" s="16">
        <f t="shared" si="28"/>
        <v>7319.5296771040894</v>
      </c>
      <c r="AR41" s="14">
        <f t="shared" si="28"/>
        <v>6624.4613827094736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82460380</v>
      </c>
      <c r="C43" s="2">
        <f t="shared" si="29"/>
        <v>183741548.00000009</v>
      </c>
      <c r="D43" s="2">
        <f t="shared" si="29"/>
        <v>16488280.000000004</v>
      </c>
      <c r="E43" s="2">
        <f t="shared" si="29"/>
        <v>0</v>
      </c>
      <c r="F43" s="2">
        <f t="shared" si="29"/>
        <v>3557390</v>
      </c>
      <c r="G43" s="2">
        <f t="shared" si="29"/>
        <v>20427500</v>
      </c>
      <c r="H43" s="2">
        <f t="shared" si="29"/>
        <v>25365396.000000004</v>
      </c>
      <c r="I43" s="2">
        <f t="shared" si="29"/>
        <v>1102950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127871446</v>
      </c>
      <c r="M43" s="13">
        <f t="shared" ref="M43" si="31">C43+E43+G43+I43+K43</f>
        <v>205271998.00000009</v>
      </c>
      <c r="N43" s="22">
        <f>L43+M43</f>
        <v>333143444.00000012</v>
      </c>
      <c r="P43" s="4" t="s">
        <v>16</v>
      </c>
      <c r="Q43" s="2">
        <f t="shared" ref="Q43:Z43" si="32">SUM(Q39:Q42)</f>
        <v>15846</v>
      </c>
      <c r="R43" s="2">
        <f t="shared" si="32"/>
        <v>26274</v>
      </c>
      <c r="S43" s="2">
        <f t="shared" si="32"/>
        <v>2754</v>
      </c>
      <c r="T43" s="2">
        <f t="shared" si="32"/>
        <v>0</v>
      </c>
      <c r="U43" s="2">
        <f t="shared" si="32"/>
        <v>673</v>
      </c>
      <c r="V43" s="2">
        <f t="shared" si="32"/>
        <v>1481</v>
      </c>
      <c r="W43" s="2">
        <f t="shared" si="32"/>
        <v>8279</v>
      </c>
      <c r="X43" s="2">
        <f t="shared" si="32"/>
        <v>171</v>
      </c>
      <c r="Y43" s="2">
        <f t="shared" si="32"/>
        <v>3075</v>
      </c>
      <c r="Z43" s="2">
        <f t="shared" si="32"/>
        <v>0</v>
      </c>
      <c r="AA43" s="1">
        <f t="shared" ref="AA43" si="33">Q43+S43+U43+W43+Y43</f>
        <v>30627</v>
      </c>
      <c r="AB43" s="13">
        <f t="shared" ref="AB43" si="34">R43+T43+V43+X43+Z43</f>
        <v>27926</v>
      </c>
      <c r="AC43" s="22">
        <f>AA43+AB43</f>
        <v>58553</v>
      </c>
      <c r="AE43" s="4" t="s">
        <v>16</v>
      </c>
      <c r="AF43" s="2">
        <f t="shared" ref="AF43:AO43" si="35">IFERROR(B43/Q43, "N.A.")</f>
        <v>5203.8609112709828</v>
      </c>
      <c r="AG43" s="2">
        <f t="shared" si="35"/>
        <v>6993.284159244884</v>
      </c>
      <c r="AH43" s="2">
        <f t="shared" si="35"/>
        <v>5987.0297748729135</v>
      </c>
      <c r="AI43" s="2" t="str">
        <f t="shared" si="35"/>
        <v>N.A.</v>
      </c>
      <c r="AJ43" s="2">
        <f t="shared" si="35"/>
        <v>5285.8692421991082</v>
      </c>
      <c r="AK43" s="2">
        <f t="shared" si="35"/>
        <v>13793.045239702904</v>
      </c>
      <c r="AL43" s="2">
        <f t="shared" si="35"/>
        <v>3063.8236501992997</v>
      </c>
      <c r="AM43" s="2">
        <f t="shared" si="35"/>
        <v>6450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4175.1214941065073</v>
      </c>
      <c r="AQ43" s="16">
        <f t="shared" ref="AQ43" si="37">IFERROR(M43/AB43, "N.A.")</f>
        <v>7350.5692902671381</v>
      </c>
      <c r="AR43" s="14">
        <f t="shared" ref="AR43" si="38">IFERROR(N43/AC43, "N.A.")</f>
        <v>5689.6050415862574</v>
      </c>
    </row>
    <row r="44" spans="1:44" ht="15" customHeight="1" thickBot="1" x14ac:dyDescent="0.3">
      <c r="A44" s="5" t="s">
        <v>0</v>
      </c>
      <c r="B44" s="48">
        <f>B43+C43</f>
        <v>266201928.00000009</v>
      </c>
      <c r="C44" s="49"/>
      <c r="D44" s="48">
        <f>D43+E43</f>
        <v>16488280.000000004</v>
      </c>
      <c r="E44" s="49"/>
      <c r="F44" s="48">
        <f>F43+G43</f>
        <v>23984890</v>
      </c>
      <c r="G44" s="49"/>
      <c r="H44" s="48">
        <f>H43+I43</f>
        <v>26468346.000000004</v>
      </c>
      <c r="I44" s="49"/>
      <c r="J44" s="48">
        <f>J43+K43</f>
        <v>0</v>
      </c>
      <c r="K44" s="49"/>
      <c r="L44" s="48">
        <f>L43+M43</f>
        <v>333143444.00000012</v>
      </c>
      <c r="M44" s="50"/>
      <c r="N44" s="23">
        <f>B44+D44+F44+H44+J44</f>
        <v>333143444.00000012</v>
      </c>
      <c r="P44" s="5" t="s">
        <v>0</v>
      </c>
      <c r="Q44" s="48">
        <f>Q43+R43</f>
        <v>42120</v>
      </c>
      <c r="R44" s="49"/>
      <c r="S44" s="48">
        <f>S43+T43</f>
        <v>2754</v>
      </c>
      <c r="T44" s="49"/>
      <c r="U44" s="48">
        <f>U43+V43</f>
        <v>2154</v>
      </c>
      <c r="V44" s="49"/>
      <c r="W44" s="48">
        <f>W43+X43</f>
        <v>8450</v>
      </c>
      <c r="X44" s="49"/>
      <c r="Y44" s="48">
        <f>Y43+Z43</f>
        <v>3075</v>
      </c>
      <c r="Z44" s="49"/>
      <c r="AA44" s="48">
        <f>AA43+AB43</f>
        <v>58553</v>
      </c>
      <c r="AB44" s="50"/>
      <c r="AC44" s="23">
        <f>Q44+S44+U44+W44+Y44</f>
        <v>58553</v>
      </c>
      <c r="AE44" s="5" t="s">
        <v>0</v>
      </c>
      <c r="AF44" s="28">
        <f>IFERROR(B44/Q44,"N.A.")</f>
        <v>6320.0837606837631</v>
      </c>
      <c r="AG44" s="29"/>
      <c r="AH44" s="28">
        <f>IFERROR(D44/S44,"N.A.")</f>
        <v>5987.0297748729135</v>
      </c>
      <c r="AI44" s="29"/>
      <c r="AJ44" s="28">
        <f>IFERROR(F44/U44,"N.A.")</f>
        <v>11135.046425255339</v>
      </c>
      <c r="AK44" s="29"/>
      <c r="AL44" s="28">
        <f>IFERROR(H44/W44,"N.A.")</f>
        <v>3132.3486390532548</v>
      </c>
      <c r="AM44" s="29"/>
      <c r="AN44" s="28">
        <f>IFERROR(J44/Y44,"N.A.")</f>
        <v>0</v>
      </c>
      <c r="AO44" s="29"/>
      <c r="AP44" s="28">
        <f>IFERROR(L44/AA44,"N.A.")</f>
        <v>5689.6050415862574</v>
      </c>
      <c r="AQ44" s="29"/>
      <c r="AR44" s="17">
        <f>IFERROR(N44/AC44, "N.A.")</f>
        <v>5689.6050415862574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37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3285500.0000000005</v>
      </c>
      <c r="C15" s="2"/>
      <c r="D15" s="2">
        <v>180600</v>
      </c>
      <c r="E15" s="2"/>
      <c r="F15" s="2">
        <v>14657300</v>
      </c>
      <c r="G15" s="2"/>
      <c r="H15" s="2">
        <v>3430800.0000000005</v>
      </c>
      <c r="I15" s="2"/>
      <c r="J15" s="2"/>
      <c r="K15" s="2"/>
      <c r="L15" s="1">
        <f t="shared" ref="L15:M18" si="0">B15+D15+F15+H15+J15</f>
        <v>21554200</v>
      </c>
      <c r="M15" s="13">
        <f t="shared" si="0"/>
        <v>0</v>
      </c>
      <c r="N15" s="14">
        <f>L15+M15</f>
        <v>21554200</v>
      </c>
      <c r="P15" s="3" t="s">
        <v>12</v>
      </c>
      <c r="Q15" s="2">
        <v>373</v>
      </c>
      <c r="R15" s="2">
        <v>0</v>
      </c>
      <c r="S15" s="2">
        <v>56</v>
      </c>
      <c r="T15" s="2">
        <v>0</v>
      </c>
      <c r="U15" s="2">
        <v>718</v>
      </c>
      <c r="V15" s="2">
        <v>0</v>
      </c>
      <c r="W15" s="2">
        <v>1651</v>
      </c>
      <c r="X15" s="2">
        <v>0</v>
      </c>
      <c r="Y15" s="2">
        <v>0</v>
      </c>
      <c r="Z15" s="2">
        <v>0</v>
      </c>
      <c r="AA15" s="1">
        <f t="shared" ref="AA15:AB18" si="1">Q15+S15+U15+W15+Y15</f>
        <v>2798</v>
      </c>
      <c r="AB15" s="13">
        <f t="shared" si="1"/>
        <v>0</v>
      </c>
      <c r="AC15" s="14">
        <f>AA15+AB15</f>
        <v>2798</v>
      </c>
      <c r="AE15" s="3" t="s">
        <v>12</v>
      </c>
      <c r="AF15" s="2">
        <f t="shared" ref="AF15:AR18" si="2">IFERROR(B15/Q15, "N.A.")</f>
        <v>8808.3109919571052</v>
      </c>
      <c r="AG15" s="2" t="str">
        <f t="shared" si="2"/>
        <v>N.A.</v>
      </c>
      <c r="AH15" s="2">
        <f t="shared" si="2"/>
        <v>3225</v>
      </c>
      <c r="AI15" s="2" t="str">
        <f t="shared" si="2"/>
        <v>N.A.</v>
      </c>
      <c r="AJ15" s="2">
        <f t="shared" si="2"/>
        <v>20414.066852367687</v>
      </c>
      <c r="AK15" s="2" t="str">
        <f t="shared" si="2"/>
        <v>N.A.</v>
      </c>
      <c r="AL15" s="2">
        <f t="shared" si="2"/>
        <v>2078.0133252574201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7703.4310221586848</v>
      </c>
      <c r="AQ15" s="16" t="str">
        <f t="shared" si="2"/>
        <v>N.A.</v>
      </c>
      <c r="AR15" s="14">
        <f t="shared" si="2"/>
        <v>7703.4310221586848</v>
      </c>
    </row>
    <row r="16" spans="1:44" ht="15" customHeight="1" thickBot="1" x14ac:dyDescent="0.3">
      <c r="A16" s="3" t="s">
        <v>13</v>
      </c>
      <c r="B16" s="2">
        <v>1161440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1161440</v>
      </c>
      <c r="M16" s="13">
        <f t="shared" si="0"/>
        <v>0</v>
      </c>
      <c r="N16" s="14">
        <f>L16+M16</f>
        <v>1161440</v>
      </c>
      <c r="P16" s="3" t="s">
        <v>13</v>
      </c>
      <c r="Q16" s="2">
        <v>168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168</v>
      </c>
      <c r="AB16" s="13">
        <f t="shared" si="1"/>
        <v>0</v>
      </c>
      <c r="AC16" s="14">
        <f>AA16+AB16</f>
        <v>168</v>
      </c>
      <c r="AE16" s="3" t="s">
        <v>13</v>
      </c>
      <c r="AF16" s="2">
        <f t="shared" si="2"/>
        <v>6913.333333333333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6913.333333333333</v>
      </c>
      <c r="AQ16" s="16" t="str">
        <f t="shared" si="2"/>
        <v>N.A.</v>
      </c>
      <c r="AR16" s="14">
        <f t="shared" si="2"/>
        <v>6913.333333333333</v>
      </c>
    </row>
    <row r="17" spans="1:44" ht="15" customHeight="1" thickBot="1" x14ac:dyDescent="0.3">
      <c r="A17" s="3" t="s">
        <v>14</v>
      </c>
      <c r="B17" s="2">
        <v>15671400</v>
      </c>
      <c r="C17" s="2">
        <v>22348356.000000004</v>
      </c>
      <c r="D17" s="2">
        <v>9825850</v>
      </c>
      <c r="E17" s="2">
        <v>0</v>
      </c>
      <c r="F17" s="2"/>
      <c r="G17" s="2">
        <v>9140000</v>
      </c>
      <c r="H17" s="2"/>
      <c r="I17" s="2"/>
      <c r="J17" s="2"/>
      <c r="K17" s="2"/>
      <c r="L17" s="1">
        <f t="shared" si="0"/>
        <v>25497250</v>
      </c>
      <c r="M17" s="13">
        <f t="shared" si="0"/>
        <v>31488356.000000004</v>
      </c>
      <c r="N17" s="14">
        <f>L17+M17</f>
        <v>56985606</v>
      </c>
      <c r="P17" s="3" t="s">
        <v>14</v>
      </c>
      <c r="Q17" s="2">
        <v>3292</v>
      </c>
      <c r="R17" s="2">
        <v>4041</v>
      </c>
      <c r="S17" s="2">
        <v>821</v>
      </c>
      <c r="T17" s="2">
        <v>308</v>
      </c>
      <c r="U17" s="2">
        <v>0</v>
      </c>
      <c r="V17" s="2">
        <v>457</v>
      </c>
      <c r="W17" s="2">
        <v>0</v>
      </c>
      <c r="X17" s="2">
        <v>0</v>
      </c>
      <c r="Y17" s="2">
        <v>0</v>
      </c>
      <c r="Z17" s="2">
        <v>0</v>
      </c>
      <c r="AA17" s="1">
        <f t="shared" si="1"/>
        <v>4113</v>
      </c>
      <c r="AB17" s="13">
        <f t="shared" si="1"/>
        <v>4806</v>
      </c>
      <c r="AC17" s="14">
        <f>AA17+AB17</f>
        <v>8919</v>
      </c>
      <c r="AE17" s="3" t="s">
        <v>14</v>
      </c>
      <c r="AF17" s="2">
        <f t="shared" si="2"/>
        <v>4760.4495747266101</v>
      </c>
      <c r="AG17" s="2">
        <f t="shared" si="2"/>
        <v>5530.4023756495926</v>
      </c>
      <c r="AH17" s="2">
        <f t="shared" si="2"/>
        <v>11968.148599269183</v>
      </c>
      <c r="AI17" s="2">
        <f t="shared" si="2"/>
        <v>0</v>
      </c>
      <c r="AJ17" s="2" t="str">
        <f t="shared" si="2"/>
        <v>N.A.</v>
      </c>
      <c r="AK17" s="2">
        <f t="shared" si="2"/>
        <v>20000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>
        <f t="shared" si="2"/>
        <v>6199.1855093605636</v>
      </c>
      <c r="AQ17" s="16">
        <f t="shared" si="2"/>
        <v>6551.8843112775703</v>
      </c>
      <c r="AR17" s="14">
        <f t="shared" si="2"/>
        <v>6389.2371342078704</v>
      </c>
    </row>
    <row r="18" spans="1:44" ht="15" customHeight="1" thickBot="1" x14ac:dyDescent="0.3">
      <c r="A18" s="3" t="s">
        <v>15</v>
      </c>
      <c r="B18" s="2">
        <v>298000</v>
      </c>
      <c r="C18" s="2"/>
      <c r="D18" s="2"/>
      <c r="E18" s="2"/>
      <c r="F18" s="2"/>
      <c r="G18" s="2"/>
      <c r="H18" s="2">
        <v>714000</v>
      </c>
      <c r="I18" s="2"/>
      <c r="J18" s="2"/>
      <c r="K18" s="2"/>
      <c r="L18" s="1">
        <f t="shared" si="0"/>
        <v>1012000</v>
      </c>
      <c r="M18" s="13">
        <f t="shared" si="0"/>
        <v>0</v>
      </c>
      <c r="N18" s="14">
        <f>L18+M18</f>
        <v>1012000</v>
      </c>
      <c r="P18" s="3" t="s">
        <v>15</v>
      </c>
      <c r="Q18" s="2">
        <v>149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28</v>
      </c>
      <c r="X18" s="2">
        <v>0</v>
      </c>
      <c r="Y18" s="2">
        <v>0</v>
      </c>
      <c r="Z18" s="2">
        <v>0</v>
      </c>
      <c r="AA18" s="1">
        <f t="shared" si="1"/>
        <v>177</v>
      </c>
      <c r="AB18" s="13">
        <f t="shared" si="1"/>
        <v>0</v>
      </c>
      <c r="AC18" s="22">
        <f>AA18+AB18</f>
        <v>177</v>
      </c>
      <c r="AE18" s="3" t="s">
        <v>15</v>
      </c>
      <c r="AF18" s="2">
        <f t="shared" si="2"/>
        <v>2000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25500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5717.5141242937852</v>
      </c>
      <c r="AQ18" s="16" t="str">
        <f t="shared" si="2"/>
        <v>N.A.</v>
      </c>
      <c r="AR18" s="14">
        <f t="shared" si="2"/>
        <v>5717.5141242937852</v>
      </c>
    </row>
    <row r="19" spans="1:44" ht="15" customHeight="1" thickBot="1" x14ac:dyDescent="0.3">
      <c r="A19" s="4" t="s">
        <v>16</v>
      </c>
      <c r="B19" s="2">
        <f t="shared" ref="B19:K19" si="3">SUM(B15:B18)</f>
        <v>20416340</v>
      </c>
      <c r="C19" s="2">
        <f t="shared" si="3"/>
        <v>22348356.000000004</v>
      </c>
      <c r="D19" s="2">
        <f t="shared" si="3"/>
        <v>10006450</v>
      </c>
      <c r="E19" s="2">
        <f t="shared" si="3"/>
        <v>0</v>
      </c>
      <c r="F19" s="2">
        <f t="shared" si="3"/>
        <v>14657300</v>
      </c>
      <c r="G19" s="2">
        <f t="shared" si="3"/>
        <v>9140000</v>
      </c>
      <c r="H19" s="2">
        <f t="shared" si="3"/>
        <v>4144800.0000000005</v>
      </c>
      <c r="I19" s="2">
        <f t="shared" si="3"/>
        <v>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49224890</v>
      </c>
      <c r="M19" s="13">
        <f t="shared" ref="M19" si="5">C19+E19+G19+I19+K19</f>
        <v>31488356.000000004</v>
      </c>
      <c r="N19" s="22">
        <f>L19+M19</f>
        <v>80713246</v>
      </c>
      <c r="P19" s="4" t="s">
        <v>16</v>
      </c>
      <c r="Q19" s="2">
        <f t="shared" ref="Q19:Z19" si="6">SUM(Q15:Q18)</f>
        <v>3982</v>
      </c>
      <c r="R19" s="2">
        <f t="shared" si="6"/>
        <v>4041</v>
      </c>
      <c r="S19" s="2">
        <f t="shared" si="6"/>
        <v>877</v>
      </c>
      <c r="T19" s="2">
        <f t="shared" si="6"/>
        <v>308</v>
      </c>
      <c r="U19" s="2">
        <f t="shared" si="6"/>
        <v>718</v>
      </c>
      <c r="V19" s="2">
        <f t="shared" si="6"/>
        <v>457</v>
      </c>
      <c r="W19" s="2">
        <f t="shared" si="6"/>
        <v>1679</v>
      </c>
      <c r="X19" s="2">
        <f t="shared" si="6"/>
        <v>0</v>
      </c>
      <c r="Y19" s="2">
        <f t="shared" si="6"/>
        <v>0</v>
      </c>
      <c r="Z19" s="2">
        <f t="shared" si="6"/>
        <v>0</v>
      </c>
      <c r="AA19" s="1">
        <f t="shared" ref="AA19" si="7">Q19+S19+U19+W19+Y19</f>
        <v>7256</v>
      </c>
      <c r="AB19" s="13">
        <f t="shared" ref="AB19" si="8">R19+T19+V19+X19+Z19</f>
        <v>4806</v>
      </c>
      <c r="AC19" s="14">
        <f>AA19+AB19</f>
        <v>12062</v>
      </c>
      <c r="AE19" s="4" t="s">
        <v>16</v>
      </c>
      <c r="AF19" s="2">
        <f t="shared" ref="AF19:AO19" si="9">IFERROR(B19/Q19, "N.A.")</f>
        <v>5127.1572074334508</v>
      </c>
      <c r="AG19" s="2">
        <f t="shared" si="9"/>
        <v>5530.4023756495926</v>
      </c>
      <c r="AH19" s="2">
        <f t="shared" si="9"/>
        <v>11409.863169897377</v>
      </c>
      <c r="AI19" s="2">
        <f t="shared" si="9"/>
        <v>0</v>
      </c>
      <c r="AJ19" s="2">
        <f t="shared" si="9"/>
        <v>20414.066852367687</v>
      </c>
      <c r="AK19" s="2">
        <f t="shared" si="9"/>
        <v>20000</v>
      </c>
      <c r="AL19" s="2">
        <f t="shared" si="9"/>
        <v>2468.612269207862</v>
      </c>
      <c r="AM19" s="2" t="str">
        <f t="shared" si="9"/>
        <v>N.A.</v>
      </c>
      <c r="AN19" s="2" t="str">
        <f t="shared" si="9"/>
        <v>N.A.</v>
      </c>
      <c r="AO19" s="2" t="str">
        <f t="shared" si="9"/>
        <v>N.A.</v>
      </c>
      <c r="AP19" s="15">
        <f t="shared" ref="AP19" si="10">IFERROR(L19/AA19, "N.A.")</f>
        <v>6784.0256339581038</v>
      </c>
      <c r="AQ19" s="16">
        <f t="shared" ref="AQ19" si="11">IFERROR(M19/AB19, "N.A.")</f>
        <v>6551.8843112775703</v>
      </c>
      <c r="AR19" s="14">
        <f t="shared" ref="AR19" si="12">IFERROR(N19/AC19, "N.A.")</f>
        <v>6691.5309235615987</v>
      </c>
    </row>
    <row r="20" spans="1:44" ht="15" customHeight="1" thickBot="1" x14ac:dyDescent="0.3">
      <c r="A20" s="5" t="s">
        <v>0</v>
      </c>
      <c r="B20" s="48">
        <f>B19+C19</f>
        <v>42764696</v>
      </c>
      <c r="C20" s="49"/>
      <c r="D20" s="48">
        <f>D19+E19</f>
        <v>10006450</v>
      </c>
      <c r="E20" s="49"/>
      <c r="F20" s="48">
        <f>F19+G19</f>
        <v>23797300</v>
      </c>
      <c r="G20" s="49"/>
      <c r="H20" s="48">
        <f>H19+I19</f>
        <v>4144800.0000000005</v>
      </c>
      <c r="I20" s="49"/>
      <c r="J20" s="48">
        <f>J19+K19</f>
        <v>0</v>
      </c>
      <c r="K20" s="49"/>
      <c r="L20" s="48">
        <f>L19+M19</f>
        <v>80713246</v>
      </c>
      <c r="M20" s="50"/>
      <c r="N20" s="23">
        <f>B20+D20+F20+H20+J20</f>
        <v>80713246</v>
      </c>
      <c r="P20" s="5" t="s">
        <v>0</v>
      </c>
      <c r="Q20" s="48">
        <f>Q19+R19</f>
        <v>8023</v>
      </c>
      <c r="R20" s="49"/>
      <c r="S20" s="48">
        <f>S19+T19</f>
        <v>1185</v>
      </c>
      <c r="T20" s="49"/>
      <c r="U20" s="48">
        <f>U19+V19</f>
        <v>1175</v>
      </c>
      <c r="V20" s="49"/>
      <c r="W20" s="48">
        <f>W19+X19</f>
        <v>1679</v>
      </c>
      <c r="X20" s="49"/>
      <c r="Y20" s="48">
        <f>Y19+Z19</f>
        <v>0</v>
      </c>
      <c r="Z20" s="49"/>
      <c r="AA20" s="48">
        <f>AA19+AB19</f>
        <v>12062</v>
      </c>
      <c r="AB20" s="49"/>
      <c r="AC20" s="24">
        <f>Q20+S20+U20+W20+Y20</f>
        <v>12062</v>
      </c>
      <c r="AE20" s="5" t="s">
        <v>0</v>
      </c>
      <c r="AF20" s="28">
        <f>IFERROR(B20/Q20,"N.A.")</f>
        <v>5330.2624953259383</v>
      </c>
      <c r="AG20" s="29"/>
      <c r="AH20" s="28">
        <f>IFERROR(D20/S20,"N.A.")</f>
        <v>8444.2616033755276</v>
      </c>
      <c r="AI20" s="29"/>
      <c r="AJ20" s="28">
        <f>IFERROR(F20/U20,"N.A.")</f>
        <v>20253.021276595744</v>
      </c>
      <c r="AK20" s="29"/>
      <c r="AL20" s="28">
        <f>IFERROR(H20/W20,"N.A.")</f>
        <v>2468.612269207862</v>
      </c>
      <c r="AM20" s="29"/>
      <c r="AN20" s="28" t="str">
        <f>IFERROR(J20/Y20,"N.A.")</f>
        <v>N.A.</v>
      </c>
      <c r="AO20" s="29"/>
      <c r="AP20" s="28">
        <f>IFERROR(L20/AA20,"N.A.")</f>
        <v>6691.5309235615987</v>
      </c>
      <c r="AQ20" s="29"/>
      <c r="AR20" s="17">
        <f>IFERROR(N20/AC20, "N.A.")</f>
        <v>6691.5309235615987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3225300.0000000005</v>
      </c>
      <c r="C27" s="2"/>
      <c r="D27" s="2">
        <v>180600</v>
      </c>
      <c r="E27" s="2"/>
      <c r="F27" s="2">
        <v>14056699.999999998</v>
      </c>
      <c r="G27" s="2"/>
      <c r="H27" s="2">
        <v>1852439.9999999998</v>
      </c>
      <c r="I27" s="2"/>
      <c r="J27" s="2"/>
      <c r="K27" s="2"/>
      <c r="L27" s="1">
        <f t="shared" ref="L27:M30" si="13">B27+D27+F27+H27+J27</f>
        <v>19315040</v>
      </c>
      <c r="M27" s="13">
        <f t="shared" si="13"/>
        <v>0</v>
      </c>
      <c r="N27" s="14">
        <f>L27+M27</f>
        <v>19315040</v>
      </c>
      <c r="P27" s="3" t="s">
        <v>12</v>
      </c>
      <c r="Q27" s="2">
        <v>345</v>
      </c>
      <c r="R27" s="2">
        <v>0</v>
      </c>
      <c r="S27" s="2">
        <v>56</v>
      </c>
      <c r="T27" s="2">
        <v>0</v>
      </c>
      <c r="U27" s="2">
        <v>662</v>
      </c>
      <c r="V27" s="2">
        <v>0</v>
      </c>
      <c r="W27" s="2">
        <v>531</v>
      </c>
      <c r="X27" s="2">
        <v>0</v>
      </c>
      <c r="Y27" s="2">
        <v>0</v>
      </c>
      <c r="Z27" s="2">
        <v>0</v>
      </c>
      <c r="AA27" s="1">
        <f t="shared" ref="AA27:AB30" si="14">Q27+S27+U27+W27+Y27</f>
        <v>1594</v>
      </c>
      <c r="AB27" s="13">
        <f t="shared" si="14"/>
        <v>0</v>
      </c>
      <c r="AC27" s="14">
        <f>AA27+AB27</f>
        <v>1594</v>
      </c>
      <c r="AE27" s="3" t="s">
        <v>12</v>
      </c>
      <c r="AF27" s="2">
        <f t="shared" ref="AF27:AR30" si="15">IFERROR(B27/Q27, "N.A.")</f>
        <v>9348.6956521739139</v>
      </c>
      <c r="AG27" s="2" t="str">
        <f t="shared" si="15"/>
        <v>N.A.</v>
      </c>
      <c r="AH27" s="2">
        <f t="shared" si="15"/>
        <v>3225</v>
      </c>
      <c r="AI27" s="2" t="str">
        <f t="shared" si="15"/>
        <v>N.A.</v>
      </c>
      <c r="AJ27" s="2">
        <f t="shared" si="15"/>
        <v>21233.685800604228</v>
      </c>
      <c r="AK27" s="2" t="str">
        <f t="shared" si="15"/>
        <v>N.A.</v>
      </c>
      <c r="AL27" s="2">
        <f t="shared" si="15"/>
        <v>3488.5875706214683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12117.340025094103</v>
      </c>
      <c r="AQ27" s="16" t="str">
        <f t="shared" si="15"/>
        <v>N.A.</v>
      </c>
      <c r="AR27" s="14">
        <f t="shared" si="15"/>
        <v>12117.340025094103</v>
      </c>
    </row>
    <row r="28" spans="1:44" ht="15" customHeight="1" thickBot="1" x14ac:dyDescent="0.3">
      <c r="A28" s="3" t="s">
        <v>13</v>
      </c>
      <c r="B28" s="2">
        <v>557200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557200</v>
      </c>
      <c r="M28" s="13">
        <f t="shared" si="13"/>
        <v>0</v>
      </c>
      <c r="N28" s="14">
        <f>L28+M28</f>
        <v>557200</v>
      </c>
      <c r="P28" s="3" t="s">
        <v>13</v>
      </c>
      <c r="Q28" s="2">
        <v>84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84</v>
      </c>
      <c r="AB28" s="13">
        <f t="shared" si="14"/>
        <v>0</v>
      </c>
      <c r="AC28" s="14">
        <f>AA28+AB28</f>
        <v>84</v>
      </c>
      <c r="AE28" s="3" t="s">
        <v>13</v>
      </c>
      <c r="AF28" s="2">
        <f t="shared" si="15"/>
        <v>6633.333333333333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6633.333333333333</v>
      </c>
      <c r="AQ28" s="16" t="str">
        <f t="shared" si="15"/>
        <v>N.A.</v>
      </c>
      <c r="AR28" s="14">
        <f t="shared" si="15"/>
        <v>6633.333333333333</v>
      </c>
    </row>
    <row r="29" spans="1:44" ht="15" customHeight="1" thickBot="1" x14ac:dyDescent="0.3">
      <c r="A29" s="3" t="s">
        <v>14</v>
      </c>
      <c r="B29" s="2">
        <v>7076799.9999999981</v>
      </c>
      <c r="C29" s="2">
        <v>16426356.000000002</v>
      </c>
      <c r="D29" s="2">
        <v>4897850</v>
      </c>
      <c r="E29" s="2">
        <v>0</v>
      </c>
      <c r="F29" s="2"/>
      <c r="G29" s="2">
        <v>9140000</v>
      </c>
      <c r="H29" s="2"/>
      <c r="I29" s="2"/>
      <c r="J29" s="2"/>
      <c r="K29" s="2"/>
      <c r="L29" s="1">
        <f t="shared" si="13"/>
        <v>11974649.999999998</v>
      </c>
      <c r="M29" s="13">
        <f t="shared" si="13"/>
        <v>25566356</v>
      </c>
      <c r="N29" s="14">
        <f>L29+M29</f>
        <v>37541006</v>
      </c>
      <c r="P29" s="3" t="s">
        <v>14</v>
      </c>
      <c r="Q29" s="2">
        <v>1632</v>
      </c>
      <c r="R29" s="2">
        <v>2921</v>
      </c>
      <c r="S29" s="2">
        <v>513</v>
      </c>
      <c r="T29" s="2">
        <v>308</v>
      </c>
      <c r="U29" s="2">
        <v>0</v>
      </c>
      <c r="V29" s="2">
        <v>457</v>
      </c>
      <c r="W29" s="2">
        <v>0</v>
      </c>
      <c r="X29" s="2">
        <v>0</v>
      </c>
      <c r="Y29" s="2">
        <v>0</v>
      </c>
      <c r="Z29" s="2">
        <v>0</v>
      </c>
      <c r="AA29" s="1">
        <f t="shared" si="14"/>
        <v>2145</v>
      </c>
      <c r="AB29" s="13">
        <f t="shared" si="14"/>
        <v>3686</v>
      </c>
      <c r="AC29" s="14">
        <f>AA29+AB29</f>
        <v>5831</v>
      </c>
      <c r="AE29" s="3" t="s">
        <v>14</v>
      </c>
      <c r="AF29" s="2">
        <f t="shared" si="15"/>
        <v>4336.2745098039204</v>
      </c>
      <c r="AG29" s="2">
        <f t="shared" si="15"/>
        <v>5623.5385142074638</v>
      </c>
      <c r="AH29" s="2">
        <f t="shared" si="15"/>
        <v>9547.4658869395716</v>
      </c>
      <c r="AI29" s="2">
        <f t="shared" si="15"/>
        <v>0</v>
      </c>
      <c r="AJ29" s="2" t="str">
        <f t="shared" si="15"/>
        <v>N.A.</v>
      </c>
      <c r="AK29" s="2">
        <f t="shared" si="15"/>
        <v>20000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5582.5874125874116</v>
      </c>
      <c r="AQ29" s="16">
        <f t="shared" si="15"/>
        <v>6936.0705371676613</v>
      </c>
      <c r="AR29" s="14">
        <f t="shared" si="15"/>
        <v>6438.1762990910647</v>
      </c>
    </row>
    <row r="30" spans="1:44" ht="15" customHeight="1" thickBot="1" x14ac:dyDescent="0.3">
      <c r="A30" s="3" t="s">
        <v>15</v>
      </c>
      <c r="B30" s="2">
        <v>298000</v>
      </c>
      <c r="C30" s="2"/>
      <c r="D30" s="2"/>
      <c r="E30" s="2"/>
      <c r="F30" s="2"/>
      <c r="G30" s="2"/>
      <c r="H30" s="2">
        <v>714000</v>
      </c>
      <c r="I30" s="2"/>
      <c r="J30" s="2"/>
      <c r="K30" s="2"/>
      <c r="L30" s="1">
        <f t="shared" si="13"/>
        <v>1012000</v>
      </c>
      <c r="M30" s="13">
        <f t="shared" si="13"/>
        <v>0</v>
      </c>
      <c r="N30" s="14">
        <f>L30+M30</f>
        <v>1012000</v>
      </c>
      <c r="P30" s="3" t="s">
        <v>15</v>
      </c>
      <c r="Q30" s="2">
        <v>149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28</v>
      </c>
      <c r="X30" s="2">
        <v>0</v>
      </c>
      <c r="Y30" s="2">
        <v>0</v>
      </c>
      <c r="Z30" s="2">
        <v>0</v>
      </c>
      <c r="AA30" s="1">
        <f t="shared" si="14"/>
        <v>177</v>
      </c>
      <c r="AB30" s="13">
        <f t="shared" si="14"/>
        <v>0</v>
      </c>
      <c r="AC30" s="22">
        <f>AA30+AB30</f>
        <v>177</v>
      </c>
      <c r="AE30" s="3" t="s">
        <v>15</v>
      </c>
      <c r="AF30" s="2">
        <f t="shared" si="15"/>
        <v>2000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25500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5717.5141242937852</v>
      </c>
      <c r="AQ30" s="16" t="str">
        <f t="shared" si="15"/>
        <v>N.A.</v>
      </c>
      <c r="AR30" s="14">
        <f t="shared" si="15"/>
        <v>5717.5141242937852</v>
      </c>
    </row>
    <row r="31" spans="1:44" ht="15" customHeight="1" thickBot="1" x14ac:dyDescent="0.3">
      <c r="A31" s="4" t="s">
        <v>16</v>
      </c>
      <c r="B31" s="2">
        <f t="shared" ref="B31:K31" si="16">SUM(B27:B30)</f>
        <v>11157299.999999998</v>
      </c>
      <c r="C31" s="2">
        <f t="shared" si="16"/>
        <v>16426356.000000002</v>
      </c>
      <c r="D31" s="2">
        <f t="shared" si="16"/>
        <v>5078450</v>
      </c>
      <c r="E31" s="2">
        <f t="shared" si="16"/>
        <v>0</v>
      </c>
      <c r="F31" s="2">
        <f t="shared" si="16"/>
        <v>14056699.999999998</v>
      </c>
      <c r="G31" s="2">
        <f t="shared" si="16"/>
        <v>9140000</v>
      </c>
      <c r="H31" s="2">
        <f t="shared" si="16"/>
        <v>2566440</v>
      </c>
      <c r="I31" s="2">
        <f t="shared" si="16"/>
        <v>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32858889.999999996</v>
      </c>
      <c r="M31" s="13">
        <f t="shared" ref="M31" si="18">C31+E31+G31+I31+K31</f>
        <v>25566356</v>
      </c>
      <c r="N31" s="22">
        <f>L31+M31</f>
        <v>58425246</v>
      </c>
      <c r="P31" s="4" t="s">
        <v>16</v>
      </c>
      <c r="Q31" s="2">
        <f t="shared" ref="Q31:Z31" si="19">SUM(Q27:Q30)</f>
        <v>2210</v>
      </c>
      <c r="R31" s="2">
        <f t="shared" si="19"/>
        <v>2921</v>
      </c>
      <c r="S31" s="2">
        <f t="shared" si="19"/>
        <v>569</v>
      </c>
      <c r="T31" s="2">
        <f t="shared" si="19"/>
        <v>308</v>
      </c>
      <c r="U31" s="2">
        <f t="shared" si="19"/>
        <v>662</v>
      </c>
      <c r="V31" s="2">
        <f t="shared" si="19"/>
        <v>457</v>
      </c>
      <c r="W31" s="2">
        <f t="shared" si="19"/>
        <v>559</v>
      </c>
      <c r="X31" s="2">
        <f t="shared" si="19"/>
        <v>0</v>
      </c>
      <c r="Y31" s="2">
        <f t="shared" si="19"/>
        <v>0</v>
      </c>
      <c r="Z31" s="2">
        <f t="shared" si="19"/>
        <v>0</v>
      </c>
      <c r="AA31" s="1">
        <f t="shared" ref="AA31" si="20">Q31+S31+U31+W31+Y31</f>
        <v>4000</v>
      </c>
      <c r="AB31" s="13">
        <f t="shared" ref="AB31" si="21">R31+T31+V31+X31+Z31</f>
        <v>3686</v>
      </c>
      <c r="AC31" s="14">
        <f>AA31+AB31</f>
        <v>7686</v>
      </c>
      <c r="AE31" s="4" t="s">
        <v>16</v>
      </c>
      <c r="AF31" s="2">
        <f t="shared" ref="AF31:AO31" si="22">IFERROR(B31/Q31, "N.A.")</f>
        <v>5048.5520361990939</v>
      </c>
      <c r="AG31" s="2">
        <f t="shared" si="22"/>
        <v>5623.5385142074638</v>
      </c>
      <c r="AH31" s="2">
        <f t="shared" si="22"/>
        <v>8925.2196836555358</v>
      </c>
      <c r="AI31" s="2">
        <f t="shared" si="22"/>
        <v>0</v>
      </c>
      <c r="AJ31" s="2">
        <f t="shared" si="22"/>
        <v>21233.685800604228</v>
      </c>
      <c r="AK31" s="2">
        <f t="shared" si="22"/>
        <v>20000</v>
      </c>
      <c r="AL31" s="2">
        <f t="shared" si="22"/>
        <v>4591.1270125223609</v>
      </c>
      <c r="AM31" s="2" t="str">
        <f t="shared" si="22"/>
        <v>N.A.</v>
      </c>
      <c r="AN31" s="2" t="str">
        <f t="shared" si="22"/>
        <v>N.A.</v>
      </c>
      <c r="AO31" s="2" t="str">
        <f t="shared" si="22"/>
        <v>N.A.</v>
      </c>
      <c r="AP31" s="15">
        <f t="shared" ref="AP31" si="23">IFERROR(L31/AA31, "N.A.")</f>
        <v>8214.7224999999999</v>
      </c>
      <c r="AQ31" s="16">
        <f t="shared" ref="AQ31" si="24">IFERROR(M31/AB31, "N.A.")</f>
        <v>6936.0705371676613</v>
      </c>
      <c r="AR31" s="14">
        <f t="shared" ref="AR31" si="25">IFERROR(N31/AC31, "N.A.")</f>
        <v>7601.515222482436</v>
      </c>
    </row>
    <row r="32" spans="1:44" ht="15" customHeight="1" thickBot="1" x14ac:dyDescent="0.3">
      <c r="A32" s="5" t="s">
        <v>0</v>
      </c>
      <c r="B32" s="48">
        <f>B31+C31</f>
        <v>27583656</v>
      </c>
      <c r="C32" s="49"/>
      <c r="D32" s="48">
        <f>D31+E31</f>
        <v>5078450</v>
      </c>
      <c r="E32" s="49"/>
      <c r="F32" s="48">
        <f>F31+G31</f>
        <v>23196700</v>
      </c>
      <c r="G32" s="49"/>
      <c r="H32" s="48">
        <f>H31+I31</f>
        <v>2566440</v>
      </c>
      <c r="I32" s="49"/>
      <c r="J32" s="48">
        <f>J31+K31</f>
        <v>0</v>
      </c>
      <c r="K32" s="49"/>
      <c r="L32" s="48">
        <f>L31+M31</f>
        <v>58425246</v>
      </c>
      <c r="M32" s="50"/>
      <c r="N32" s="23">
        <f>B32+D32+F32+H32+J32</f>
        <v>58425246</v>
      </c>
      <c r="P32" s="5" t="s">
        <v>0</v>
      </c>
      <c r="Q32" s="48">
        <f>Q31+R31</f>
        <v>5131</v>
      </c>
      <c r="R32" s="49"/>
      <c r="S32" s="48">
        <f>S31+T31</f>
        <v>877</v>
      </c>
      <c r="T32" s="49"/>
      <c r="U32" s="48">
        <f>U31+V31</f>
        <v>1119</v>
      </c>
      <c r="V32" s="49"/>
      <c r="W32" s="48">
        <f>W31+X31</f>
        <v>559</v>
      </c>
      <c r="X32" s="49"/>
      <c r="Y32" s="48">
        <f>Y31+Z31</f>
        <v>0</v>
      </c>
      <c r="Z32" s="49"/>
      <c r="AA32" s="48">
        <f>AA31+AB31</f>
        <v>7686</v>
      </c>
      <c r="AB32" s="49"/>
      <c r="AC32" s="24">
        <f>Q32+S32+U32+W32+Y32</f>
        <v>7686</v>
      </c>
      <c r="AE32" s="5" t="s">
        <v>0</v>
      </c>
      <c r="AF32" s="28">
        <f>IFERROR(B32/Q32,"N.A.")</f>
        <v>5375.8830637302672</v>
      </c>
      <c r="AG32" s="29"/>
      <c r="AH32" s="28">
        <f>IFERROR(D32/S32,"N.A.")</f>
        <v>5790.7069555302169</v>
      </c>
      <c r="AI32" s="29"/>
      <c r="AJ32" s="28">
        <f>IFERROR(F32/U32,"N.A.")</f>
        <v>20729.848078641644</v>
      </c>
      <c r="AK32" s="29"/>
      <c r="AL32" s="28">
        <f>IFERROR(H32/W32,"N.A.")</f>
        <v>4591.1270125223609</v>
      </c>
      <c r="AM32" s="29"/>
      <c r="AN32" s="28" t="str">
        <f>IFERROR(J32/Y32,"N.A.")</f>
        <v>N.A.</v>
      </c>
      <c r="AO32" s="29"/>
      <c r="AP32" s="28">
        <f>IFERROR(L32/AA32,"N.A.")</f>
        <v>7601.515222482436</v>
      </c>
      <c r="AQ32" s="29"/>
      <c r="AR32" s="17">
        <f>IFERROR(N32/AC32, "N.A.")</f>
        <v>7601.515222482436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60200</v>
      </c>
      <c r="C39" s="2"/>
      <c r="D39" s="2"/>
      <c r="E39" s="2"/>
      <c r="F39" s="2">
        <v>600600</v>
      </c>
      <c r="G39" s="2"/>
      <c r="H39" s="2">
        <v>1578360.0000000002</v>
      </c>
      <c r="I39" s="2"/>
      <c r="J39" s="2"/>
      <c r="K39" s="2"/>
      <c r="L39" s="1">
        <f t="shared" ref="L39:M42" si="26">B39+D39+F39+H39+J39</f>
        <v>2239160</v>
      </c>
      <c r="M39" s="13">
        <f t="shared" si="26"/>
        <v>0</v>
      </c>
      <c r="N39" s="14">
        <f>L39+M39</f>
        <v>2239160</v>
      </c>
      <c r="P39" s="3" t="s">
        <v>12</v>
      </c>
      <c r="Q39" s="2">
        <v>28</v>
      </c>
      <c r="R39" s="2">
        <v>0</v>
      </c>
      <c r="S39" s="2">
        <v>0</v>
      </c>
      <c r="T39" s="2">
        <v>0</v>
      </c>
      <c r="U39" s="2">
        <v>56</v>
      </c>
      <c r="V39" s="2">
        <v>0</v>
      </c>
      <c r="W39" s="2">
        <v>1120</v>
      </c>
      <c r="X39" s="2">
        <v>0</v>
      </c>
      <c r="Y39" s="2">
        <v>0</v>
      </c>
      <c r="Z39" s="2">
        <v>0</v>
      </c>
      <c r="AA39" s="1">
        <f t="shared" ref="AA39:AB42" si="27">Q39+S39+U39+W39+Y39</f>
        <v>1204</v>
      </c>
      <c r="AB39" s="13">
        <f t="shared" si="27"/>
        <v>0</v>
      </c>
      <c r="AC39" s="14">
        <f>AA39+AB39</f>
        <v>1204</v>
      </c>
      <c r="AE39" s="3" t="s">
        <v>12</v>
      </c>
      <c r="AF39" s="2">
        <f t="shared" ref="AF39:AR42" si="28">IFERROR(B39/Q39, "N.A.")</f>
        <v>2150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10725</v>
      </c>
      <c r="AK39" s="2" t="str">
        <f t="shared" si="28"/>
        <v>N.A.</v>
      </c>
      <c r="AL39" s="2">
        <f t="shared" si="28"/>
        <v>1409.2500000000002</v>
      </c>
      <c r="AM39" s="2" t="str">
        <f t="shared" si="28"/>
        <v>N.A.</v>
      </c>
      <c r="AN39" s="2" t="str">
        <f t="shared" si="28"/>
        <v>N.A.</v>
      </c>
      <c r="AO39" s="2" t="str">
        <f t="shared" si="28"/>
        <v>N.A.</v>
      </c>
      <c r="AP39" s="15">
        <f t="shared" si="28"/>
        <v>1859.7674418604652</v>
      </c>
      <c r="AQ39" s="16" t="str">
        <f t="shared" si="28"/>
        <v>N.A.</v>
      </c>
      <c r="AR39" s="14">
        <f t="shared" si="28"/>
        <v>1859.7674418604652</v>
      </c>
    </row>
    <row r="40" spans="1:44" ht="15" customHeight="1" thickBot="1" x14ac:dyDescent="0.3">
      <c r="A40" s="3" t="s">
        <v>13</v>
      </c>
      <c r="B40" s="2">
        <v>604240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604240</v>
      </c>
      <c r="M40" s="13">
        <f t="shared" si="26"/>
        <v>0</v>
      </c>
      <c r="N40" s="14">
        <f>L40+M40</f>
        <v>604240</v>
      </c>
      <c r="P40" s="3" t="s">
        <v>13</v>
      </c>
      <c r="Q40" s="2">
        <v>84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84</v>
      </c>
      <c r="AB40" s="13">
        <f t="shared" si="27"/>
        <v>0</v>
      </c>
      <c r="AC40" s="14">
        <f>AA40+AB40</f>
        <v>84</v>
      </c>
      <c r="AE40" s="3" t="s">
        <v>13</v>
      </c>
      <c r="AF40" s="2">
        <f t="shared" si="28"/>
        <v>7193.333333333333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7193.333333333333</v>
      </c>
      <c r="AQ40" s="16" t="str">
        <f t="shared" si="28"/>
        <v>N.A.</v>
      </c>
      <c r="AR40" s="14">
        <f t="shared" si="28"/>
        <v>7193.333333333333</v>
      </c>
    </row>
    <row r="41" spans="1:44" ht="15" customHeight="1" thickBot="1" x14ac:dyDescent="0.3">
      <c r="A41" s="3" t="s">
        <v>14</v>
      </c>
      <c r="B41" s="2">
        <v>8594600</v>
      </c>
      <c r="C41" s="2">
        <v>5921999.9999999991</v>
      </c>
      <c r="D41" s="2">
        <v>4928000</v>
      </c>
      <c r="E41" s="2"/>
      <c r="F41" s="2"/>
      <c r="G41" s="2"/>
      <c r="H41" s="2"/>
      <c r="I41" s="2"/>
      <c r="J41" s="2"/>
      <c r="K41" s="2"/>
      <c r="L41" s="1">
        <f t="shared" si="26"/>
        <v>13522600</v>
      </c>
      <c r="M41" s="13">
        <f t="shared" si="26"/>
        <v>5921999.9999999991</v>
      </c>
      <c r="N41" s="14">
        <f>L41+M41</f>
        <v>19444600</v>
      </c>
      <c r="P41" s="3" t="s">
        <v>14</v>
      </c>
      <c r="Q41" s="2">
        <v>1660</v>
      </c>
      <c r="R41" s="2">
        <v>1120</v>
      </c>
      <c r="S41" s="2">
        <v>308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7"/>
        <v>1968</v>
      </c>
      <c r="AB41" s="13">
        <f t="shared" si="27"/>
        <v>1120</v>
      </c>
      <c r="AC41" s="14">
        <f>AA41+AB41</f>
        <v>3088</v>
      </c>
      <c r="AE41" s="3" t="s">
        <v>14</v>
      </c>
      <c r="AF41" s="2">
        <f t="shared" si="28"/>
        <v>5177.469879518072</v>
      </c>
      <c r="AG41" s="2">
        <f t="shared" si="28"/>
        <v>5287.4999999999991</v>
      </c>
      <c r="AH41" s="2">
        <f t="shared" si="28"/>
        <v>16000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 t="str">
        <f t="shared" si="28"/>
        <v>N.A.</v>
      </c>
      <c r="AN41" s="2" t="str">
        <f t="shared" si="28"/>
        <v>N.A.</v>
      </c>
      <c r="AO41" s="2" t="str">
        <f t="shared" si="28"/>
        <v>N.A.</v>
      </c>
      <c r="AP41" s="15">
        <f t="shared" si="28"/>
        <v>6871.2398373983742</v>
      </c>
      <c r="AQ41" s="16">
        <f t="shared" si="28"/>
        <v>5287.4999999999991</v>
      </c>
      <c r="AR41" s="14">
        <f t="shared" si="28"/>
        <v>6296.8264248704663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9259040</v>
      </c>
      <c r="C43" s="2">
        <f t="shared" si="29"/>
        <v>5921999.9999999991</v>
      </c>
      <c r="D43" s="2">
        <f t="shared" si="29"/>
        <v>4928000</v>
      </c>
      <c r="E43" s="2">
        <f t="shared" si="29"/>
        <v>0</v>
      </c>
      <c r="F43" s="2">
        <f t="shared" si="29"/>
        <v>600600</v>
      </c>
      <c r="G43" s="2">
        <f t="shared" si="29"/>
        <v>0</v>
      </c>
      <c r="H43" s="2">
        <f t="shared" si="29"/>
        <v>1578360.0000000002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16366000</v>
      </c>
      <c r="M43" s="13">
        <f t="shared" ref="M43" si="31">C43+E43+G43+I43+K43</f>
        <v>5921999.9999999991</v>
      </c>
      <c r="N43" s="22">
        <f>L43+M43</f>
        <v>22288000</v>
      </c>
      <c r="P43" s="4" t="s">
        <v>16</v>
      </c>
      <c r="Q43" s="2">
        <f t="shared" ref="Q43:Z43" si="32">SUM(Q39:Q42)</f>
        <v>1772</v>
      </c>
      <c r="R43" s="2">
        <f t="shared" si="32"/>
        <v>1120</v>
      </c>
      <c r="S43" s="2">
        <f t="shared" si="32"/>
        <v>308</v>
      </c>
      <c r="T43" s="2">
        <f t="shared" si="32"/>
        <v>0</v>
      </c>
      <c r="U43" s="2">
        <f t="shared" si="32"/>
        <v>56</v>
      </c>
      <c r="V43" s="2">
        <f t="shared" si="32"/>
        <v>0</v>
      </c>
      <c r="W43" s="2">
        <f t="shared" si="32"/>
        <v>1120</v>
      </c>
      <c r="X43" s="2">
        <f t="shared" si="32"/>
        <v>0</v>
      </c>
      <c r="Y43" s="2">
        <f t="shared" si="32"/>
        <v>0</v>
      </c>
      <c r="Z43" s="2">
        <f t="shared" si="32"/>
        <v>0</v>
      </c>
      <c r="AA43" s="1">
        <f t="shared" ref="AA43" si="33">Q43+S43+U43+W43+Y43</f>
        <v>3256</v>
      </c>
      <c r="AB43" s="13">
        <f t="shared" ref="AB43" si="34">R43+T43+V43+X43+Z43</f>
        <v>1120</v>
      </c>
      <c r="AC43" s="22">
        <f>AA43+AB43</f>
        <v>4376</v>
      </c>
      <c r="AE43" s="4" t="s">
        <v>16</v>
      </c>
      <c r="AF43" s="2">
        <f t="shared" ref="AF43:AO43" si="35">IFERROR(B43/Q43, "N.A.")</f>
        <v>5225.191873589165</v>
      </c>
      <c r="AG43" s="2">
        <f t="shared" si="35"/>
        <v>5287.4999999999991</v>
      </c>
      <c r="AH43" s="2">
        <f t="shared" si="35"/>
        <v>16000</v>
      </c>
      <c r="AI43" s="2" t="str">
        <f t="shared" si="35"/>
        <v>N.A.</v>
      </c>
      <c r="AJ43" s="2">
        <f t="shared" si="35"/>
        <v>10725</v>
      </c>
      <c r="AK43" s="2" t="str">
        <f t="shared" si="35"/>
        <v>N.A.</v>
      </c>
      <c r="AL43" s="2">
        <f t="shared" si="35"/>
        <v>1409.2500000000002</v>
      </c>
      <c r="AM43" s="2" t="str">
        <f t="shared" si="35"/>
        <v>N.A.</v>
      </c>
      <c r="AN43" s="2" t="str">
        <f t="shared" si="35"/>
        <v>N.A.</v>
      </c>
      <c r="AO43" s="2" t="str">
        <f t="shared" si="35"/>
        <v>N.A.</v>
      </c>
      <c r="AP43" s="15">
        <f t="shared" ref="AP43" si="36">IFERROR(L43/AA43, "N.A.")</f>
        <v>5026.4127764127761</v>
      </c>
      <c r="AQ43" s="16">
        <f t="shared" ref="AQ43" si="37">IFERROR(M43/AB43, "N.A.")</f>
        <v>5287.4999999999991</v>
      </c>
      <c r="AR43" s="14">
        <f t="shared" ref="AR43" si="38">IFERROR(N43/AC43, "N.A.")</f>
        <v>5093.2358318098723</v>
      </c>
    </row>
    <row r="44" spans="1:44" ht="15" customHeight="1" thickBot="1" x14ac:dyDescent="0.3">
      <c r="A44" s="5" t="s">
        <v>0</v>
      </c>
      <c r="B44" s="48">
        <f>B43+C43</f>
        <v>15181040</v>
      </c>
      <c r="C44" s="49"/>
      <c r="D44" s="48">
        <f>D43+E43</f>
        <v>4928000</v>
      </c>
      <c r="E44" s="49"/>
      <c r="F44" s="48">
        <f>F43+G43</f>
        <v>600600</v>
      </c>
      <c r="G44" s="49"/>
      <c r="H44" s="48">
        <f>H43+I43</f>
        <v>1578360.0000000002</v>
      </c>
      <c r="I44" s="49"/>
      <c r="J44" s="48">
        <f>J43+K43</f>
        <v>0</v>
      </c>
      <c r="K44" s="49"/>
      <c r="L44" s="48">
        <f>L43+M43</f>
        <v>22288000</v>
      </c>
      <c r="M44" s="50"/>
      <c r="N44" s="23">
        <f>B44+D44+F44+H44+J44</f>
        <v>22288000</v>
      </c>
      <c r="P44" s="5" t="s">
        <v>0</v>
      </c>
      <c r="Q44" s="48">
        <f>Q43+R43</f>
        <v>2892</v>
      </c>
      <c r="R44" s="49"/>
      <c r="S44" s="48">
        <f>S43+T43</f>
        <v>308</v>
      </c>
      <c r="T44" s="49"/>
      <c r="U44" s="48">
        <f>U43+V43</f>
        <v>56</v>
      </c>
      <c r="V44" s="49"/>
      <c r="W44" s="48">
        <f>W43+X43</f>
        <v>1120</v>
      </c>
      <c r="X44" s="49"/>
      <c r="Y44" s="48">
        <f>Y43+Z43</f>
        <v>0</v>
      </c>
      <c r="Z44" s="49"/>
      <c r="AA44" s="48">
        <f>AA43+AB43</f>
        <v>4376</v>
      </c>
      <c r="AB44" s="50"/>
      <c r="AC44" s="23">
        <f>Q44+S44+U44+W44+Y44</f>
        <v>4376</v>
      </c>
      <c r="AE44" s="5" t="s">
        <v>0</v>
      </c>
      <c r="AF44" s="28">
        <f>IFERROR(B44/Q44,"N.A.")</f>
        <v>5249.3222683264175</v>
      </c>
      <c r="AG44" s="29"/>
      <c r="AH44" s="28">
        <f>IFERROR(D44/S44,"N.A.")</f>
        <v>16000</v>
      </c>
      <c r="AI44" s="29"/>
      <c r="AJ44" s="28">
        <f>IFERROR(F44/U44,"N.A.")</f>
        <v>10725</v>
      </c>
      <c r="AK44" s="29"/>
      <c r="AL44" s="28">
        <f>IFERROR(H44/W44,"N.A.")</f>
        <v>1409.2500000000002</v>
      </c>
      <c r="AM44" s="29"/>
      <c r="AN44" s="28" t="str">
        <f>IFERROR(J44/Y44,"N.A.")</f>
        <v>N.A.</v>
      </c>
      <c r="AO44" s="29"/>
      <c r="AP44" s="28">
        <f>IFERROR(L44/AA44,"N.A.")</f>
        <v>5093.2358318098723</v>
      </c>
      <c r="AQ44" s="29"/>
      <c r="AR44" s="17">
        <f>IFERROR(N44/AC44, "N.A.")</f>
        <v>5093.2358318098723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2E3AB9-6F45-486C-B895-412327DF5D5F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  <ds:schemaRef ds:uri="3946fdfc-da00-409a-95df-cd9f19cc2a9a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2023 T3</dc:title>
  <dc:subject>Matriz Hussmanns Quintana Roo, 2023-T3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2025-12-16T14:52:23Z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